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136" windowHeight="10896"/>
  </bookViews>
  <sheets>
    <sheet name="Lista PS" sheetId="1" r:id="rId1"/>
    <sheet name="branże" sheetId="3" state="hidden" r:id="rId2"/>
    <sheet name="województwa" sheetId="5" state="hidden" r:id="rId3"/>
    <sheet name="formy prawne" sheetId="6" state="hidden" r:id="rId4"/>
  </sheets>
  <definedNames>
    <definedName name="_xlnm.Print_Titles" localSheetId="0">'Lista PS'!$2:$2</definedName>
  </definedNames>
  <calcPr calcId="145621"/>
</workbook>
</file>

<file path=xl/calcChain.xml><?xml version="1.0" encoding="utf-8"?>
<calcChain xmlns="http://schemas.openxmlformats.org/spreadsheetml/2006/main">
  <c r="Z65" i="1" l="1"/>
  <c r="AA65" i="1"/>
  <c r="Z66" i="1"/>
  <c r="AA66" i="1"/>
  <c r="Z67" i="1"/>
  <c r="AA67" i="1"/>
  <c r="Z68" i="1"/>
  <c r="AA68" i="1"/>
  <c r="Z69" i="1"/>
  <c r="AA69" i="1"/>
  <c r="AA44" i="1" l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3" i="1"/>
  <c r="Y1" i="1"/>
  <c r="Y65" i="1" s="1"/>
  <c r="Y67" i="1" l="1"/>
  <c r="Y68" i="1"/>
  <c r="Y69" i="1"/>
  <c r="Y66" i="1"/>
  <c r="Z3" i="1"/>
  <c r="Y3" i="1" s="1"/>
  <c r="Z19" i="1" l="1"/>
  <c r="Y19" i="1" s="1"/>
  <c r="Z20" i="1"/>
  <c r="Y20" i="1" s="1"/>
  <c r="Z21" i="1"/>
  <c r="Y21" i="1" s="1"/>
  <c r="Z22" i="1"/>
  <c r="Y22" i="1" s="1"/>
  <c r="Z23" i="1"/>
  <c r="Y23" i="1" s="1"/>
  <c r="Z24" i="1"/>
  <c r="Y24" i="1" s="1"/>
  <c r="Z25" i="1"/>
  <c r="Y25" i="1" s="1"/>
  <c r="Z26" i="1"/>
  <c r="Y26" i="1" s="1"/>
  <c r="Z27" i="1"/>
  <c r="Y27" i="1" s="1"/>
  <c r="Z28" i="1"/>
  <c r="Y28" i="1" s="1"/>
  <c r="Z29" i="1"/>
  <c r="Y29" i="1" s="1"/>
  <c r="Z30" i="1"/>
  <c r="Y30" i="1" s="1"/>
  <c r="Z31" i="1"/>
  <c r="Y31" i="1" s="1"/>
  <c r="Z32" i="1"/>
  <c r="Y32" i="1" s="1"/>
  <c r="Z33" i="1"/>
  <c r="Y33" i="1" s="1"/>
  <c r="Z34" i="1"/>
  <c r="Y34" i="1" s="1"/>
  <c r="Z35" i="1"/>
  <c r="Y35" i="1" s="1"/>
  <c r="Z36" i="1"/>
  <c r="Y36" i="1" s="1"/>
  <c r="Z37" i="1"/>
  <c r="Y37" i="1" s="1"/>
  <c r="Z38" i="1"/>
  <c r="Y38" i="1" s="1"/>
  <c r="Z39" i="1"/>
  <c r="Y39" i="1" s="1"/>
  <c r="Z40" i="1"/>
  <c r="Y40" i="1" s="1"/>
  <c r="Z41" i="1"/>
  <c r="Y41" i="1" s="1"/>
  <c r="Z42" i="1"/>
  <c r="Y42" i="1" s="1"/>
  <c r="Z43" i="1"/>
  <c r="Y43" i="1" s="1"/>
  <c r="Z44" i="1"/>
  <c r="Y44" i="1" s="1"/>
  <c r="Z45" i="1"/>
  <c r="Y45" i="1" s="1"/>
  <c r="Z46" i="1"/>
  <c r="Y46" i="1" s="1"/>
  <c r="Z47" i="1"/>
  <c r="Y47" i="1" s="1"/>
  <c r="Z48" i="1"/>
  <c r="Y48" i="1" s="1"/>
  <c r="Z49" i="1"/>
  <c r="Y49" i="1" s="1"/>
  <c r="Z50" i="1"/>
  <c r="Y50" i="1" s="1"/>
  <c r="Z51" i="1"/>
  <c r="Y51" i="1" s="1"/>
  <c r="Z52" i="1"/>
  <c r="Y52" i="1" s="1"/>
  <c r="Z53" i="1"/>
  <c r="Y53" i="1" s="1"/>
  <c r="Z54" i="1"/>
  <c r="Y54" i="1" s="1"/>
  <c r="Z55" i="1"/>
  <c r="Y55" i="1" s="1"/>
  <c r="Z56" i="1"/>
  <c r="Y56" i="1" s="1"/>
  <c r="Z57" i="1"/>
  <c r="Y57" i="1" s="1"/>
  <c r="Z58" i="1"/>
  <c r="Y58" i="1" s="1"/>
  <c r="Z59" i="1"/>
  <c r="Y59" i="1" s="1"/>
  <c r="Z60" i="1"/>
  <c r="Y60" i="1" s="1"/>
  <c r="Z61" i="1"/>
  <c r="Y61" i="1" s="1"/>
  <c r="Z62" i="1"/>
  <c r="Y62" i="1" s="1"/>
  <c r="Z63" i="1"/>
  <c r="Y63" i="1" s="1"/>
  <c r="Z64" i="1"/>
  <c r="Y64" i="1" s="1"/>
  <c r="Z5" i="1"/>
  <c r="Y5" i="1" s="1"/>
  <c r="Z6" i="1"/>
  <c r="Y6" i="1" s="1"/>
  <c r="Z7" i="1"/>
  <c r="Y7" i="1" s="1"/>
  <c r="Z8" i="1"/>
  <c r="Y8" i="1" s="1"/>
  <c r="Z9" i="1"/>
  <c r="Y9" i="1" s="1"/>
  <c r="Z10" i="1"/>
  <c r="Y10" i="1" s="1"/>
  <c r="Z11" i="1"/>
  <c r="Y11" i="1" s="1"/>
  <c r="Z12" i="1"/>
  <c r="Y12" i="1" s="1"/>
  <c r="Z13" i="1"/>
  <c r="Y13" i="1" s="1"/>
  <c r="Z14" i="1"/>
  <c r="Y14" i="1" s="1"/>
  <c r="Z15" i="1"/>
  <c r="Y15" i="1" s="1"/>
  <c r="Z16" i="1"/>
  <c r="Y16" i="1" s="1"/>
  <c r="Z17" i="1"/>
  <c r="Y17" i="1" s="1"/>
  <c r="Z18" i="1"/>
  <c r="Y18" i="1" s="1"/>
  <c r="Z4" i="1"/>
  <c r="Y4" i="1" s="1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" i="3"/>
</calcChain>
</file>

<file path=xl/sharedStrings.xml><?xml version="1.0" encoding="utf-8"?>
<sst xmlns="http://schemas.openxmlformats.org/spreadsheetml/2006/main" count="1116" uniqueCount="577">
  <si>
    <t>nazwa PS</t>
  </si>
  <si>
    <t>l.p.</t>
  </si>
  <si>
    <t>usługi opiekuńcze</t>
  </si>
  <si>
    <t>zdrowie i uroda</t>
  </si>
  <si>
    <t>REGON</t>
  </si>
  <si>
    <t>forma prawna</t>
  </si>
  <si>
    <t>branża 1</t>
  </si>
  <si>
    <t>branża 2</t>
  </si>
  <si>
    <t>branża 3</t>
  </si>
  <si>
    <t>data obowiązywania statusu PS</t>
  </si>
  <si>
    <t xml:space="preserve">data nadania statusu przez OWES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</si>
  <si>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</si>
  <si>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</si>
  <si>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</si>
  <si>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</si>
  <si>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</si>
  <si>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</si>
  <si>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</si>
  <si>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</si>
  <si>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</si>
  <si>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</si>
  <si>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</si>
  <si>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</si>
  <si>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</si>
  <si>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</si>
  <si>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</si>
  <si>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</si>
  <si>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budownictwo</t>
  </si>
  <si>
    <t>dom i ogród</t>
  </si>
  <si>
    <t>edukacja i kultura</t>
  </si>
  <si>
    <t>handel i pozostałe usługi</t>
  </si>
  <si>
    <t>motoryzacja</t>
  </si>
  <si>
    <t>usługi socjalne</t>
  </si>
  <si>
    <t>telefon</t>
  </si>
  <si>
    <t>email</t>
  </si>
  <si>
    <t>miejscowość</t>
  </si>
  <si>
    <t>ulica, numer budynku /lokalu</t>
  </si>
  <si>
    <t>kod pocztowy</t>
  </si>
  <si>
    <t>poczta</t>
  </si>
  <si>
    <t>Siedziba podmiotu</t>
  </si>
  <si>
    <t>NIP</t>
  </si>
  <si>
    <t>adres strony internetowej</t>
  </si>
  <si>
    <t>opis działalności 
(do 240 znaków)</t>
  </si>
  <si>
    <t>informatyka</t>
  </si>
  <si>
    <t>rolnictwo, leśnictwo, łowiectwo, rybactwo</t>
  </si>
  <si>
    <t>biznes, finanse, ubezpieczenia</t>
  </si>
  <si>
    <t>ekonomia</t>
  </si>
  <si>
    <t>usługi komunalne</t>
  </si>
  <si>
    <t>usługi dla firm, organizacji i administracji publicznej</t>
  </si>
  <si>
    <t>remonty</t>
  </si>
  <si>
    <t>odpady, ścieki, recycling, utrzymywanie porządku</t>
  </si>
  <si>
    <t>Województwo</t>
  </si>
  <si>
    <t>6. handel i pozostałe usługi</t>
  </si>
  <si>
    <t>7. informatyka</t>
  </si>
  <si>
    <t>przeprowadzki, sprzedaż kwiatów i roślin</t>
  </si>
  <si>
    <t xml:space="preserve">naprawa samochodów, myjnie </t>
  </si>
  <si>
    <t>rekreacja, turystyka i zakwaterowanie</t>
  </si>
  <si>
    <t>catering</t>
  </si>
  <si>
    <t>gastronomia</t>
  </si>
  <si>
    <t>usługi ochroniarskie</t>
  </si>
  <si>
    <t>ozdoby i dekoracje, produkcja odzieży, zabawki</t>
  </si>
  <si>
    <t>produkcja wody i napojów</t>
  </si>
  <si>
    <t>rybołóstwo, sadownictwo</t>
  </si>
  <si>
    <t>stowarzyszenie</t>
  </si>
  <si>
    <t>kościelna osoba prawna</t>
  </si>
  <si>
    <t>związek stowarzyszeń</t>
  </si>
  <si>
    <t>produkcja mebli</t>
  </si>
  <si>
    <t>produkcja i przetwórstwo żywności</t>
  </si>
  <si>
    <t>pozostała produkcja i przemysł</t>
  </si>
  <si>
    <t>organizacja szkoleń, warsztatów, eventów</t>
  </si>
  <si>
    <t>sklepy, hurtownie, dystrybucja</t>
  </si>
  <si>
    <r>
      <rPr>
        <sz val="11"/>
        <color theme="1"/>
        <rFont val="Czcionka tekstu podstawowego"/>
        <charset val="238"/>
      </rPr>
      <t>tworzenie stron www</t>
    </r>
    <r>
      <rPr>
        <sz val="11"/>
        <color rgb="FF00B050"/>
        <rFont val="Czcionka tekstu podstawowego"/>
        <family val="2"/>
        <charset val="238"/>
      </rPr>
      <t>, naprawa komputerów</t>
    </r>
  </si>
  <si>
    <t>renowacja mebli</t>
  </si>
  <si>
    <r>
      <t xml:space="preserve">agroturystyka, </t>
    </r>
    <r>
      <rPr>
        <sz val="11"/>
        <color rgb="FF00B050"/>
        <rFont val="Czcionka tekstu podstawowego"/>
        <charset val="238"/>
      </rPr>
      <t>hotelarstwo</t>
    </r>
  </si>
  <si>
    <t>usługi księgowe, biurowe, poligraficzne, marketingowe, tłumaczenia</t>
  </si>
  <si>
    <t>ochrona imprez, ochrona mienia</t>
  </si>
  <si>
    <t>profilaktyka, terapia, rehabilitacja</t>
  </si>
  <si>
    <t>w tym:</t>
  </si>
  <si>
    <t>1. budownictwo</t>
  </si>
  <si>
    <t>2. dom i ogród</t>
  </si>
  <si>
    <t>3. edukacja i kultura</t>
  </si>
  <si>
    <t>4. ekonomia</t>
  </si>
  <si>
    <t>5. gastronomia</t>
  </si>
  <si>
    <t>8. motoryzacja</t>
  </si>
  <si>
    <t>9. produkcja mebli</t>
  </si>
  <si>
    <t>10. produkcja i przetwórstwo żywności</t>
  </si>
  <si>
    <t>11. pozostała produkcja i przemysł</t>
  </si>
  <si>
    <t>12. rekreacja, turystyka i zakwaterowanie</t>
  </si>
  <si>
    <t>13. rolnictwo, leśnictwo, łowiectwo, rybactwo</t>
  </si>
  <si>
    <t>14. usługi dla firm, organizacji i administracji publicznej</t>
  </si>
  <si>
    <t>15. usługi komunalne</t>
  </si>
  <si>
    <t>16. usługi ochroniarskie</t>
  </si>
  <si>
    <t>17. usługi socjalne</t>
  </si>
  <si>
    <t>18. zdrowie i uroda</t>
  </si>
  <si>
    <t>formy prawne</t>
  </si>
  <si>
    <t>spółdzielnia europejska</t>
  </si>
  <si>
    <t>spółdzielnia socjalna</t>
  </si>
  <si>
    <t>spółdzielnia pracy</t>
  </si>
  <si>
    <t>spółdzielnia inwalidów i niewidomych</t>
  </si>
  <si>
    <t>fundacja</t>
  </si>
  <si>
    <t>spółka non profit (sp. z o.o.)</t>
  </si>
  <si>
    <t>spółka non profit (spółka akcyjna)</t>
  </si>
  <si>
    <t>spółka non profit (europejska)</t>
  </si>
  <si>
    <t>ochotnicza straż pożarna</t>
  </si>
  <si>
    <t>kółko rolnicze</t>
  </si>
  <si>
    <t>koło łowieckie</t>
  </si>
  <si>
    <t>OWES odpowiadający za PS</t>
  </si>
  <si>
    <t>Subregion</t>
  </si>
  <si>
    <t>mOWES</t>
  </si>
  <si>
    <t>podregion ciechanowski</t>
  </si>
  <si>
    <t>Mława</t>
  </si>
  <si>
    <t>06-500</t>
  </si>
  <si>
    <t>brak</t>
  </si>
  <si>
    <t>Spółdzielnia Socjalna MONAGNI</t>
  </si>
  <si>
    <t>Agnieszka Romanowska, tel. 723 614 927</t>
  </si>
  <si>
    <t>agnieszka.romanowska85@o2.pl</t>
  </si>
  <si>
    <t>Bońki</t>
  </si>
  <si>
    <t>ul. Bajkowa 23</t>
  </si>
  <si>
    <t>09-100</t>
  </si>
  <si>
    <t>Spółdzielnia Socjalna  „MONAGNI” prowadzi w Płońsku lokal gastronomiczny  kawiarnio/naleśnikarnię.</t>
  </si>
  <si>
    <t>Spółdzielnia Socjalna Grodzisko</t>
  </si>
  <si>
    <t>Marta Twardowska tel. 665-256-583</t>
  </si>
  <si>
    <t>grodzisko.grudusk@wp.pl</t>
  </si>
  <si>
    <t>Grudusk</t>
  </si>
  <si>
    <t>ul. Ciechanowska 54</t>
  </si>
  <si>
    <t>06-460</t>
  </si>
  <si>
    <t>http://grodzisko-grudusk.pl/</t>
  </si>
  <si>
    <t>Spółdzielnia Socjalna  „GRODZISKO” prowadzi działalność w ramach czterech obszarów: obsługa XI-wiecznego grodziska, usługi na rzecz gminy Grudusk, organizacja imprez okolicz., prace remontowe i budowlane i utrzymanie terenów zielonych.</t>
  </si>
  <si>
    <t xml:space="preserve">Spółdzielnia Socjalna RAZEM </t>
  </si>
  <si>
    <t>Andrzej Więckiewicz, tel. 726 563 500</t>
  </si>
  <si>
    <t>andre1@poczta.onet.pl</t>
  </si>
  <si>
    <t>ul. Mariacka 20
06-500 Mława</t>
  </si>
  <si>
    <t>http://razem24.pl</t>
  </si>
  <si>
    <t xml:space="preserve">Spółdzielnia Socjalna „RAZEM” zajmuje się świadczeniem usług opiekuńczych i edukacyjnych
oferowanych osobom starszym i dzieciom na terenie pow. mławskiego.
</t>
  </si>
  <si>
    <t>podregion ostrołęcki</t>
  </si>
  <si>
    <t>Spółdzielnia Socjalna PRACUŚ</t>
  </si>
  <si>
    <t>Beata Fidura tel. 609-093-223</t>
  </si>
  <si>
    <t>beata.fidura@tlen.pl</t>
  </si>
  <si>
    <t>Czerwin</t>
  </si>
  <si>
    <t xml:space="preserve">ul. Gocły 39 </t>
  </si>
  <si>
    <t>07-407</t>
  </si>
  <si>
    <t>http://www.pracus.biz</t>
  </si>
  <si>
    <t>Spółdzielnia Socjalna  PRACUŚ prowadzi działalność w ramach usług opiekuńczych, remontowo-budowlanych, sprzątających, zajmuje się także prowadzeniem świetlicy wiejskiej.</t>
  </si>
  <si>
    <t>Spółdzielnia Socjalna Samodzielność, Praca, Aktywność</t>
  </si>
  <si>
    <t>Marek Olszewski tel. 503-080-623</t>
  </si>
  <si>
    <t>Ostrołęka</t>
  </si>
  <si>
    <t>ul. Kołobrzeska 11</t>
  </si>
  <si>
    <t>07-410</t>
  </si>
  <si>
    <t>http://www.ssspa.pl</t>
  </si>
  <si>
    <t xml:space="preserve">Spółdzielnia Socjalna SAMODZIELNOŚĆ PRACA AKTYWNOŚĆ, prowadzi działalność w zakresie usług poligraficznych,  sprzątania i  zarządzania terenami zielonymi. </t>
  </si>
  <si>
    <t>Spółdzielnia Socjalna Na Wspólnej</t>
  </si>
  <si>
    <t>Marzena Kuśmierczyk tel. 791-566-712</t>
  </si>
  <si>
    <t>na.wspolnej.ostroleka@wp.pl</t>
  </si>
  <si>
    <t>ul. gen. Augusta Emila Fieldorfa „Nila” 15</t>
  </si>
  <si>
    <t>https://www.facebook.com/Sp%C3%B3%C5%82dzielnia-Socjalna-Wsp%C3%B3lna-1538444153117302/</t>
  </si>
  <si>
    <t>Spółdzielnia Socjalna NA WSPÓLNEJ prowadzi lokal gastronomiczny oraz świadczy usługi cateringowe, organizuje również imprezy i spotkania okolicznościowe.</t>
  </si>
  <si>
    <t>Spóldzielnia Socjalna VALIDUS</t>
  </si>
  <si>
    <t>Paweł Szymendra tel. 694-105-111</t>
  </si>
  <si>
    <t>ssvalidus@wp.pl</t>
  </si>
  <si>
    <t>ul. Mazowiecka 2</t>
  </si>
  <si>
    <t>http://validus.com.pl</t>
  </si>
  <si>
    <t xml:space="preserve">Spółdzielnia Socjalna VALIDUS oferując sprzedaż artykułów
wspomagających rehabilitację i funkcjonowanie osób niepełnosprawnych oraz powracających do sprawności po zabiegach operacyjnych, wypadkach.
</t>
  </si>
  <si>
    <t>Spóldzielnia Socjalna Sosenka</t>
  </si>
  <si>
    <t>Elżbieta Skorupska tel. 502-538-981</t>
  </si>
  <si>
    <t>1975ela@wp.pl</t>
  </si>
  <si>
    <t>Krasnosielc</t>
  </si>
  <si>
    <t>Grądy 84/1</t>
  </si>
  <si>
    <t>06-212</t>
  </si>
  <si>
    <t>https://www.facebook.com/SpoldzielniaSosenka/</t>
  </si>
  <si>
    <t xml:space="preserve">
Spółdzielnia Socjalna SOSENKA świadczy usługi opiekuńcze, w powiatach przasnyskim i makowskim oraz zajmuje się organizacją spotkań integracyjnych dla rodzin i niewielkich grup zorganizowanych.
</t>
  </si>
  <si>
    <t>Spółdzielnia Socjalna Pierrot &amp; Róża</t>
  </si>
  <si>
    <t>Beatę Helen Domaszewicz  tel. 509-155-430</t>
  </si>
  <si>
    <t>beciad@interia.pl</t>
  </si>
  <si>
    <t>Jastrząb</t>
  </si>
  <si>
    <t>Gąsawy Rządowe 140</t>
  </si>
  <si>
    <t>26-502</t>
  </si>
  <si>
    <t>http://pierrotroza.pl</t>
  </si>
  <si>
    <t>Spółdzielnia Socjalna PIERROT &amp; RÓŻĄ  zajmuje się organizacją i prowadzeniem imprez okolicznościowych, prowadzenie zajęć/szkoleń edukacyjno – rozwojowych dla dzieci i młodzieży, oprawą fotograficzną i nagłaśnianiem imprez.</t>
  </si>
  <si>
    <t>podregion radomski</t>
  </si>
  <si>
    <t>Spółdzielnia Socjalna "Reduar"</t>
  </si>
  <si>
    <t>Jadwiga Panek - Lenartowicz tel. 664 086 811</t>
  </si>
  <si>
    <t>pljadwiga@op.pl, spoldzielnia-reduar@wp.pl</t>
  </si>
  <si>
    <t>Iłża</t>
  </si>
  <si>
    <t>Alojzów 5</t>
  </si>
  <si>
    <t>27-100</t>
  </si>
  <si>
    <t>http://www.reduar.pl</t>
  </si>
  <si>
    <t>Spółdzielnia Socjalna REDUAR działa w trzech profilach: gabinet fizjoterapii, pracownia artystyczna, edukacja i opieka nad dziećmi.</t>
  </si>
  <si>
    <t xml:space="preserve">Fundacja Duchy Lasu Duchy Histori  </t>
  </si>
  <si>
    <t>Justyna Sztuka tel. 690-868-890</t>
  </si>
  <si>
    <t>sztukaelektroniki75@gmail.com</t>
  </si>
  <si>
    <t>Radom</t>
  </si>
  <si>
    <t>ul. Jacka Malczewskiego 12/19,</t>
  </si>
  <si>
    <t>26-600</t>
  </si>
  <si>
    <t xml:space="preserve">w trakcie tworzenia </t>
  </si>
  <si>
    <t>PS realizuje proj.dotyczące org.  rekonstrukcji historycznych, wycieczek po miejscach historycznych, prowadzeniu żywych lekcji historii w terenie,tworzeniu filmów i programów o treści historycznej i patriotycznej; org. imprez survivalowych.</t>
  </si>
  <si>
    <t>Radomierz Sp. z o.o.</t>
  </si>
  <si>
    <t>Robert Czesław Pióro tel: 602827342</t>
  </si>
  <si>
    <t>pioro80@o2.pl</t>
  </si>
  <si>
    <t xml:space="preserve">ul. Wałowa 16/1 </t>
  </si>
  <si>
    <t xml:space="preserve">26-600 </t>
  </si>
  <si>
    <t>PS realizuje proj. dedykowane tradycjom muzycznym regionu radomskiego.Ofertę PS stanowi: org. koncertów do tańca i potańcówek z wodzirejem; prowadzenie warsz. tańca,śpiewu,gry na instrumentach;zajęcia dla dzieci; org. szkoleń i konferencji.</t>
  </si>
  <si>
    <t xml:space="preserve">Spółdzielnią Socjalną „ŁUKOWEX” </t>
  </si>
  <si>
    <t xml:space="preserve"> Daniel Uliczny  tel. 512 175 176</t>
  </si>
  <si>
    <t>lukowex@gmail.com</t>
  </si>
  <si>
    <t>Karniewo</t>
  </si>
  <si>
    <t>Łukowo 61</t>
  </si>
  <si>
    <t xml:space="preserve">06-425 </t>
  </si>
  <si>
    <t>PS świadczy kilka rodz.usług dot. zarz. zielenią i wyt. oraz sprze. wyr. rękodzielniczych, w tym: usług wyk. koparką,usług świadczonych przy użyciu podnośnika koszowego czy pielęgnacji terenów a także sprzedaż eko-wyrobów pszczelich.</t>
  </si>
  <si>
    <t>Stowarzyszenie Pomocy Osobom Niepełnosprawnym „Przyjaźni"</t>
  </si>
  <si>
    <t>Edyta Drabik tel. 600 998 899</t>
  </si>
  <si>
    <t>edytadrabik@wp.pl</t>
  </si>
  <si>
    <t xml:space="preserve">ul. Maratońska 3 </t>
  </si>
  <si>
    <t>https://www.facebook.com/Stowarzyszenie-Pomocy-Osobom-Niepe%C5%82nosprawnym-Przyja%C5%BAni-969341663127625/</t>
  </si>
  <si>
    <t xml:space="preserve">PS realizuje proj. dotyczące produkcji artykułów rękodzielniczych w tym wycinane Ploterem Laserowym. Są to oryginalne i niepowtarzalne rzeczy do dekoracji. Artykuły te sąsprzedawane pojedynczo, jak również hurtowo. </t>
  </si>
  <si>
    <t>Przedsiębiorstwo Społeczne "Gospoda Jaskółeczka"</t>
  </si>
  <si>
    <t>Jolanta Gierduszewska tel.501 066 492 i tel.:  +48 384 74 79</t>
  </si>
  <si>
    <t>kontakt@jaskoleczka.pl</t>
  </si>
  <si>
    <t>ul. Królowej Jadwigi 15</t>
  </si>
  <si>
    <t>https://jaskoleczka.pl</t>
  </si>
  <si>
    <t>PS „Gospoda Jaskółeczka” jest przeds. łączącym w sobie cele społeczne i ekonomiczne poprzez przeciwdziałanie wykluczeniu społecznemu osób chorujących psychicznie i pozytywną zmianę społeczną w odbiorze ludzi chorujących psychicznie.</t>
  </si>
  <si>
    <t>Stowarzyszenie na rzecz Wspierania Aktywności Seniorów AS</t>
  </si>
  <si>
    <t>Michał Jaros, tel. 534 020 238</t>
  </si>
  <si>
    <t>m.jaros@fundacjaas.org</t>
  </si>
  <si>
    <t xml:space="preserve">
Mława</t>
  </si>
  <si>
    <t>ul. Bolesława Chrobrego 7</t>
  </si>
  <si>
    <t xml:space="preserve">06-500 </t>
  </si>
  <si>
    <t>http://www.fundacjaas.org</t>
  </si>
  <si>
    <t>PS realizuje proj. z myślą o os. starszych - prowadzi pracownię rękodzieła artystycznego i komputerową, a także szwalnię gdzie powstają Skrzaty Helpiki. PS prowadzi też restaurację„Gary Babci Krysi” i organizuje wyjazdy turyst. dla seniorów</t>
  </si>
  <si>
    <t>Związek Stowarzyszeń Kurpie Razem</t>
  </si>
  <si>
    <t>Magdalena Anna Walijewska, tel. 691 522 658</t>
  </si>
  <si>
    <t>magdalena.warych@interia.pl</t>
  </si>
  <si>
    <t>Myszyniec</t>
  </si>
  <si>
    <t>Pl. Wolności 60</t>
  </si>
  <si>
    <t xml:space="preserve">
07-430 </t>
  </si>
  <si>
    <t>http://www.kurpsierazem.eu</t>
  </si>
  <si>
    <t>PS prowadzi dział. w zakresie promocji obszarów wiejskich oraz aktywizacji społ. mieszkańców poprzez edukację dzieci, młodzieży i dorosłych. W celu realizacji założeń statut. prowadzi 11 punktów przedszkolnych w sub. Ostrołęckim</t>
  </si>
  <si>
    <t>Orzeł i Reszka Stowarzyszenie na Rzecz Rozwoju Regionalnego i Waluty Lokalnej</t>
  </si>
  <si>
    <t>Jadwiga Budzyńska 602 466 382</t>
  </si>
  <si>
    <t>ul. Niedziałkowskiego 33</t>
  </si>
  <si>
    <t>-</t>
  </si>
  <si>
    <t>Organizowanie szkoleń m.in.dla osób niepełnosprawnych z zakresu: informatyki, organizacji ruchu turystycznego, zarządnia projektami, technik sprzedaży, jęz. obcych., szkoleń zawodowych; organizacja wydarzeń i wycieczek.</t>
  </si>
  <si>
    <t>Stowarzyszenie Przyszłość w Gminie Wąsewo</t>
  </si>
  <si>
    <t xml:space="preserve">697 995 139 Prezes Bernadetta Budna; Tel: (29) 645-82-23; </t>
  </si>
  <si>
    <t>bernadetta75@wp.pl</t>
  </si>
  <si>
    <t>Wąsewo</t>
  </si>
  <si>
    <t>ul. Trynosy Osiedle 14</t>
  </si>
  <si>
    <t xml:space="preserve">07-311 </t>
  </si>
  <si>
    <t>http://www.nsptrynosy-osiedle.szkolnastrona.pl/</t>
  </si>
  <si>
    <t>Działalność w obszarze oświaty, edukacji dzieci i młodzieży - administrowanie budynkiem  szkoły społecznej; udostępnianie odpłatnie i nieodpłatnie części pomieszczeń na spotkania mieszkańców, pielęgnowanie lokalnych tradycji.</t>
  </si>
  <si>
    <t>Stowarzyszenie na rzecz wspierania rodzin "Nowe Perspektywy"</t>
  </si>
  <si>
    <t>Monika Dudek tel.695 896 276</t>
  </si>
  <si>
    <t>perspektywy.nowe@gmail.com</t>
  </si>
  <si>
    <t>Trablice</t>
  </si>
  <si>
    <t>Trablice 126 B</t>
  </si>
  <si>
    <t>26-624</t>
  </si>
  <si>
    <t>Kowala-Stępocina</t>
  </si>
  <si>
    <t>http://www.noweperspektywy.radom.pl</t>
  </si>
  <si>
    <t>Stowarzyszenie prowadzi CENTRUM WSPIERANIA RODZINY, którego głównym celem jest wspieranie rodzin, prowadzące do poprawy ich funkcjonowania, wpływające na wzrost aspiracji dzieci i młodzieży oraz podnoszenie kwalifikacji osób dorosłych.</t>
  </si>
  <si>
    <t>Stowarzyszenie Tradycyjnie Nowoczesnych dla Wsi</t>
  </si>
  <si>
    <t>stowarzyszenie@stndw.pl</t>
  </si>
  <si>
    <t xml:space="preserve">Długosiodło </t>
  </si>
  <si>
    <t>Plewki 19</t>
  </si>
  <si>
    <t>07-210</t>
  </si>
  <si>
    <t>http://www.stndw.pl</t>
  </si>
  <si>
    <t xml:space="preserve">Stowarzyszenie prowadzi działalność w wielu obszarach służących społeczności lokalnej i turystom.
Prowadzi społeczne przedszkole, realizuje projekty promujące lokalna historię i walory przyrodnicze, a także animacje podczas uroczystości.
</t>
  </si>
  <si>
    <t>Fundacja „FOLLOW ME”</t>
  </si>
  <si>
    <t>info@followme.edu.pl</t>
  </si>
  <si>
    <t>Zwoleń</t>
  </si>
  <si>
    <t>ul. Doktora Perzyny 130</t>
  </si>
  <si>
    <t xml:space="preserve">26-700 </t>
  </si>
  <si>
    <t>https://followme.edu.pl</t>
  </si>
  <si>
    <t xml:space="preserve">Fundacja prowadzi działalność szkoleniową w zakresie szkoleń biznesowych dotyczących między innymi technik sprzedaży, obsługi klienta, budowania zespołów, czy  marketingu. Fundacja  prowadzi także warsztaty aktywizujące.
</t>
  </si>
  <si>
    <t>Stowarzyszenie na Rzecz Osób Niepełnosprawnych „RAZEM”</t>
  </si>
  <si>
    <t>48 360 35 02</t>
  </si>
  <si>
    <t>stowarzyszenierazem@op.pl</t>
  </si>
  <si>
    <t>ul. Sobótki 5</t>
  </si>
  <si>
    <t>https://razem.radom.pl/</t>
  </si>
  <si>
    <t>Stowarzyszenie prowadzi dział. na rzecz dzieci i młodzież z niepełnosprawnościami. Prowadzi przedszkole, Środowiskowy Dom Samopomocy a także Restauracje Różany Gościniec aby  wspomagać rozwój społ. i zaw. dorosłych osób niepełnosprawnych.</t>
  </si>
  <si>
    <t>Spółdzielnia Socjalna Myszynianka</t>
  </si>
  <si>
    <t>Aneta Ertman tel.881-476-617</t>
  </si>
  <si>
    <t>anetakertman@gmail.com</t>
  </si>
  <si>
    <t>Plac Wolności 60</t>
  </si>
  <si>
    <t>07-430</t>
  </si>
  <si>
    <t xml:space="preserve"> Myszyniec</t>
  </si>
  <si>
    <t>PS świadczy usługi związane z utrzymaniem terenów zielonych i ogólnie postrzeganej przestrzeni publicznej tj. na sadzenia, pielęgnacją roślin, porządkowaniem parków,chodników,uli. Usługi skierowane do odbiorców prywatnych i państwowych.</t>
  </si>
  <si>
    <t>Stowarzyszenie "Rodzian Razem 2015"</t>
  </si>
  <si>
    <t>Chlewiska</t>
  </si>
  <si>
    <t>Czachowskiego nr 45</t>
  </si>
  <si>
    <t xml:space="preserve">26-510 </t>
  </si>
  <si>
    <t>PS świadczy usługi związane z utrzymaniem terenów zielonych, usługi elektryczne  oraz świadczy prace modernizacyjne, budowlane i wykończeniowe. Usługi skierowane sa do odbiorców prywatnych i państwowych.</t>
  </si>
  <si>
    <t>Fundacja Dom Wschodni w Radomiu</t>
  </si>
  <si>
    <t>sztukapiotr2@gmail.com</t>
  </si>
  <si>
    <t>RADOM</t>
  </si>
  <si>
    <t>Starokrakowska nr 31 lok.1</t>
  </si>
  <si>
    <t>Działalność fundacji skupia się na dwóch gałęziach działalności, pierwszy to pośrednictwo pracy- kompleksowa obsługa migrantów oraz wyszukiwaniem odpowiednich miejsc pracy, druga to szkoła nauki języka Polskiego/Rosyjskiego/Ukraińskiego.</t>
  </si>
  <si>
    <t>mOwes</t>
  </si>
  <si>
    <t>radomski</t>
  </si>
  <si>
    <t>Spółdzielnia Socjalna „SĄSIEDZI”</t>
  </si>
  <si>
    <t>nowakowski@dom-e.pl</t>
  </si>
  <si>
    <t>ul. Brata Zenona Żebrowskiego 4 lok. 20</t>
  </si>
  <si>
    <t>Spółdzielnia jest w stanie kompleksowo zapewnić opiekę  opiekuńczą  i telemedyczną osobom niepełnosprawnym i nieporadnym seniorom oraz produkować materiały i realizować roboty budowlane oraz prace porządkowe.</t>
  </si>
  <si>
    <t>ostrołęcki</t>
  </si>
  <si>
    <t>prezes.rodzina@wp.pl</t>
  </si>
  <si>
    <t>orzel.reszka.radom@gmail.com</t>
  </si>
  <si>
    <t>ssspa@o2.pl</t>
  </si>
  <si>
    <t>Spółdzielnia Socjalna Zioła Siedleckie</t>
  </si>
  <si>
    <t>ziolasiedleckie@gmail.com</t>
  </si>
  <si>
    <t>Siedlce</t>
  </si>
  <si>
    <t>ul. Jana Kilińskiego 29</t>
  </si>
  <si>
    <t>08-110 Siedlce</t>
  </si>
  <si>
    <t>www.ziolasiedleckie.pl</t>
  </si>
  <si>
    <t xml:space="preserve">Spółdzielnia Socjalna Zioła Siedleckie świadczy usługi z zakresu: produkcji świeżych wyrobów ciastkarskich i ciastek, 
pakowania, 
uprawy roślin, 
rękodzieła artystycznego.
</t>
  </si>
  <si>
    <t>OWES Siedlce</t>
  </si>
  <si>
    <t>podregion siedlecki</t>
  </si>
  <si>
    <t>Spółdzielnia Socjalna "Węgrowianka"</t>
  </si>
  <si>
    <t>25 675 08 70, 780 182 790 </t>
  </si>
  <si>
    <t>wegrowianka@wegrowianka.wegrow.com.pl</t>
  </si>
  <si>
    <t>Węgrów</t>
  </si>
  <si>
    <t>ul. Gdańska 69</t>
  </si>
  <si>
    <t>07-100</t>
  </si>
  <si>
    <t>www.wegrowianka.wegrow.com.pl</t>
  </si>
  <si>
    <t>Spółdzielnia Socjalna "Węgrowianka" w ramach swojej działalności świadczy m.in.. usługi: pielęgnacja zieleni, prace remontowo - budowlane, opieka nad osobami starszymi, usługi transportowe, komis dziecięcy.</t>
  </si>
  <si>
    <t>Spółdzielnia Socjalna "Serwis Komunalny z siedzibą w Wodyniach"</t>
  </si>
  <si>
    <t>michal.gajowniczek@gmail.com</t>
  </si>
  <si>
    <t>Wodynie</t>
  </si>
  <si>
    <t>ul. Siedlecka 43</t>
  </si>
  <si>
    <t>08-117</t>
  </si>
  <si>
    <t>strona na faceebok'u</t>
  </si>
  <si>
    <t xml:space="preserve">Spółdzielnia Socjalna "Serwis Komunalny z siedzibą w Wodyniach" świadczy usługi w zakresie: wycinka, sprzątanie terenów zielonych, usługi opiekuńcze, prace naprawczo - konserwatorskie, usługi na oczyszczalni ścieków, usł. koparko - ładow. </t>
  </si>
  <si>
    <t>Spółdzielnia Socjalna "Relaksownia"</t>
  </si>
  <si>
    <t>relaksownia.siedlce@gmail.com</t>
  </si>
  <si>
    <t>ul. Sokołowska 34</t>
  </si>
  <si>
    <t>08-110</t>
  </si>
  <si>
    <t>www.relaksownia.com</t>
  </si>
  <si>
    <t>Spółdzielnia Socjalna "Relaskownia" w ramach swojej działalności świadczy usługi: kosmetyczne, fryzjerskie, masażu. PS działa w branży: zdrowie i uroda, usługi dla firm, organizacji i administracji publicznej.</t>
  </si>
  <si>
    <t>Spółdzielnia Inwalidów "Chegos"</t>
  </si>
  <si>
    <t>sekretariat@chegos.pl</t>
  </si>
  <si>
    <t>Sokołów Podlaski</t>
  </si>
  <si>
    <t>ul. Lipowa 52</t>
  </si>
  <si>
    <t>08-300</t>
  </si>
  <si>
    <t>www.chegos.pl</t>
  </si>
  <si>
    <t>Produkcja pudełek tekturowych, skup surowców wtórnych, makulatura, niszczenie dokumentów, projektowanie opakowań tekturowych. Branże: usługi dla firm, org. i adm. publ., handel i pozostałe usługi, produkcja i przemysł.</t>
  </si>
  <si>
    <t>Siedlecka Spółdzielnia Socjalna Caritas</t>
  </si>
  <si>
    <t>szumowska.s@gmail.com</t>
  </si>
  <si>
    <t>ul. Budowlana 1</t>
  </si>
  <si>
    <t>http://cissiedlce.pl/spoldzielnia-caritas/</t>
  </si>
  <si>
    <t>Działalność SS to przede wszystkim usługi opiekuńcze nad osobami starszymi, chorymi, niepełnosprawnymi, a także prace porządkowe, pielęgnacja terenów zieleni i drobne remonty.</t>
  </si>
  <si>
    <t>Fundacja Aleksander</t>
  </si>
  <si>
    <t>fundacja@szkolaaleksander.pl</t>
  </si>
  <si>
    <t>ul. Brzeska 65</t>
  </si>
  <si>
    <t>Przedmiotem działalności PS Aleksander jest świadczenie wysokiej jakości usług cateringowych, przy relatywnie niskiej cenie, w szczególności dla klientów instytucjonalnych prowadzących placówki edukacyjne na terenie M. Siedlce i powiatu.</t>
  </si>
  <si>
    <t>Spółdzielnia Socjalna Łosiczanka z siedzibą w Łosicach</t>
  </si>
  <si>
    <t>splosiczanka@wp.pl</t>
  </si>
  <si>
    <t>Łosice</t>
  </si>
  <si>
    <t>ul. Berka Joselewicza 13</t>
  </si>
  <si>
    <t>08-200</t>
  </si>
  <si>
    <t>Wykonywanie drobnych remontów budowlanych, zimowe utrzymanie chodników, placów, odśnieżanie, remonty, budowa chodników, utrzymanie zieleni, koszenie i pielęgnacja trawników, sprzątanie pomieszczeń</t>
  </si>
  <si>
    <t>Spółdzielnia Socjalna Pokój Sztuki</t>
  </si>
  <si>
    <t xml:space="preserve">
142706589</t>
  </si>
  <si>
    <t>Warszawa</t>
  </si>
  <si>
    <t xml:space="preserve">ul. LUBELSKA 21/46 </t>
  </si>
  <si>
    <t>03-802</t>
  </si>
  <si>
    <t>Spółdzielnia prowadzi gabinet odnowy biologicznej, oferuje usługi magnetoterpii, ultradźwiękowej kawitacji, uśmierzania bólu oraz leczenia niektórych dolegliwości metodą BioMag.</t>
  </si>
  <si>
    <t>Ośodek Wsparcia Ekonomii Społecznej w subreginach: m.st.Warszawa i warszzwsko-wschodnim</t>
  </si>
  <si>
    <t>m.st.Warszawa</t>
  </si>
  <si>
    <t>Płock</t>
  </si>
  <si>
    <t>OWES Mazowsza Płockiego</t>
  </si>
  <si>
    <t>podregion płocki</t>
  </si>
  <si>
    <t>09-400</t>
  </si>
  <si>
    <t>PROFORMA Spółdzielnia Socjalna</t>
  </si>
  <si>
    <t>dawidbakowski94@gmail.com</t>
  </si>
  <si>
    <t>ul. Jana Pawła II 41A</t>
  </si>
  <si>
    <t>09-410</t>
  </si>
  <si>
    <t xml:space="preserve">PROFORMA SPÓDZIELNIA SOCJALNA
Założycielami Spółdzielni jest 7 osób fizycznych, w tym 6 osób bezrobotnych oraz zagrożonych ubóstwem i wykluczeniem społecznym. 
Przedmiotem działalności Spółdzielni Socjalnej PROFORMA jest świadczenie usług trenerskich w formie treningów personalnych i grupowych, indywidualnie dostosowanych do klientów na terenie miasta Płocka. Spółdzielnia prowadzi także sprzedaż suplementów diety, tj. witaminy, minerały, błonniki, ekstrakty z naciskiem na produkty BIO oraz odżywki dla sportowców.
</t>
  </si>
  <si>
    <t>COLOR Spółdzielnia Socjalna</t>
  </si>
  <si>
    <t>mazowiecjainicjatywa@poczta.fm ; taxi@colorsc.eu</t>
  </si>
  <si>
    <t>Gąbin</t>
  </si>
  <si>
    <t>ul. Kościuszki 1</t>
  </si>
  <si>
    <t>09-530</t>
  </si>
  <si>
    <t xml:space="preserve">COLOR Spółdzielnia Socjalna to przedsiębiorstwo społeczne, której założycielami są dwie osoby prawne: </t>
  </si>
  <si>
    <t>Spółdzielnia Socjalna Dobra Szamka.pl</t>
  </si>
  <si>
    <t>bohdanm@onet.pl</t>
  </si>
  <si>
    <t>ul. Łukasiewicza 34</t>
  </si>
  <si>
    <t>09-409</t>
  </si>
  <si>
    <t>SPÓŁDZIELNIA SOCJALNA DOBRA SZAMKA.PL</t>
  </si>
  <si>
    <t>WIOSKA SŁOWIAŃSKA Spółdzielnia Socjalna</t>
  </si>
  <si>
    <t>gorczyn@wp.pl</t>
  </si>
  <si>
    <t>Ostrowy</t>
  </si>
  <si>
    <t>Ostrowy 6</t>
  </si>
  <si>
    <t>09-213</t>
  </si>
  <si>
    <t>Gozdowo</t>
  </si>
  <si>
    <r>
      <rPr>
        <sz val="8"/>
        <color theme="1"/>
        <rFont val="Arial Narrow"/>
        <family val="2"/>
        <charset val="238"/>
      </rPr>
      <t>WIOSKA SŁOWIAŃSKA Spółdzielnia Socjalna</t>
    </r>
    <r>
      <rPr>
        <b/>
        <sz val="8"/>
        <color theme="1"/>
        <rFont val="Arial Narrow"/>
        <family val="2"/>
        <charset val="238"/>
      </rPr>
      <t xml:space="preserve"> </t>
    </r>
    <r>
      <rPr>
        <sz val="8"/>
        <color theme="1"/>
        <rFont val="Arial Narrow"/>
        <family val="2"/>
        <charset val="238"/>
      </rPr>
      <t>to przedsiębiorstwo społeczne założone przez dwie osoby prawne: 
- Stowarzyszenie Wspierania Inicjatyw Lokalnych „Nasze Ostrowy”
- Gmina Gozdowo. 
Spółdzielnia utworzyła 6 miejsc pracy dla bezrobotnych kobiet, zagrożonych ubóstwem lub wykluczeniem społecznym, które podjęły się pracy opiekunek środowiskowych i animatorek społeczno-kulturalnych. 
W ramach Spółdzielni świadczone są usługi opiekuńcze nad osobami starszymi i osobami niesamodzielnymi w postaci dwóch form wsparcia: pomoc w codziennych czynnościach (mycie, sprzątanie, zakupy, itp.), pomoc w „wyjściu z domu”: spotkania towarzyskie, warsztaty rękodzielnicze, zajęcia podnoszące sprawność fizyczną, wycieczki rowerowe, wycieczki autokarowe. 
WIOSKA SŁOWIAŃSKA oferuje również działania edukacyjne kierowane do grup dzieci, młodzieży, dorosłych. Powstało gospodarstwo edukacyjne, w których uczestnicy zdobywają  wiedzę na temat dawnych maszyn i sprzętów gospodarstwa domowego oraz poznają techniki rzemiosła. Na zagospodarowanym terenie w najbliższej przyszłości prowadzona będzie gra fabularna oparta na legendzie o powstaniu niektórych wsi mazowieckich. Organizowane są cy imprezy integracyjne podczas których sprzedawane są wytwarzane w SS produkty: wyroby z wikliny, ozdoby okolicznościowe, przetwory owocowo-warzywne wyprodukowane przez okoliczne gospodarstwa.</t>
    </r>
    <r>
      <rPr>
        <b/>
        <sz val="8"/>
        <color theme="1"/>
        <rFont val="Arial Narrow"/>
        <family val="2"/>
        <charset val="238"/>
      </rPr>
      <t xml:space="preserve">
</t>
    </r>
  </si>
  <si>
    <t>"BON APPETIT" Spółdzielnia Socjalna</t>
  </si>
  <si>
    <t>bonappetitsps@onet.pl</t>
  </si>
  <si>
    <t>Al. Jachowicza 38</t>
  </si>
  <si>
    <t xml:space="preserve">SPÓŁDZIELNIA SOCJALNA "BON APPETIT" 
Założycielami Spółdzielni Socjalnej jest 7 osób fizycznych, w tym 5 osób bezrobotnych, zagrożonych ubóstwem i wykluczeniem społecznym oraz 1 osoba niepełnosprawna.
Przedsiębiorstwo będzie prowadziło działalność gastronomiczną, przede wszystkim nastawioną na sprzedaż mobilną. Priorytetowym aspektem powadzonej działalności będzie promowanie zdrowego stylu życia i pokazanie, że produkty oferowane z FOOD TRUCK mogą być zdrowe i przyrządzone ze świeżych warzyw. Działalność prowadzona w FOOD TRUCKu będzie prowadzona na terenie Płocka i powiatu płockiego. Uruchomiony zostanie także punkt stacjonarny zlokalizowany w centrum miasta, gdzie również będzie sprzedawana zdrowa  żywność pakowana na wynos w ekologiczne, papierowe opakowania celem podnoszenia świadomości społeczeństwa o ekologii. Ponadto przedsiębiorstwo społeczne będzie świadczyć usługi cateringowe.
</t>
  </si>
  <si>
    <t>Spółdzielnia Socjalna "Wisła"</t>
  </si>
  <si>
    <t>adriankielbowski@onet.eu</t>
  </si>
  <si>
    <t>Słupno</t>
  </si>
  <si>
    <t>ul. Sezamowa 4</t>
  </si>
  <si>
    <t>09-472</t>
  </si>
  <si>
    <t>Spółdzielnia Socjalna De Palma</t>
  </si>
  <si>
    <t>matkornilowicz@o2.pl</t>
  </si>
  <si>
    <t>ul. Jaśminowa 2 lok. 60</t>
  </si>
  <si>
    <t>Spółdzielnia Socjalna Sensowni</t>
  </si>
  <si>
    <t>m.krasuska@sentioszkolenia.pl</t>
  </si>
  <si>
    <t>ul. Mickiewicza 23 lok.166</t>
  </si>
  <si>
    <t>ile miesięcy</t>
  </si>
  <si>
    <t>Ile lat, miesięcy i dni</t>
  </si>
  <si>
    <t>Czy minął już czas obowiązywania statusu PS</t>
  </si>
  <si>
    <t>Fundacja Pomocy Rodzinie "Człowiek w potrzebie"</t>
  </si>
  <si>
    <t>663-330-816</t>
  </si>
  <si>
    <t>biuro@czlowiekwpotrzebie.org</t>
  </si>
  <si>
    <t>Al.  Jerozolimskie 123a</t>
  </si>
  <si>
    <t>02-017</t>
  </si>
  <si>
    <t>http://czlowiekwpotrzebie.org/pl/</t>
  </si>
  <si>
    <t>Ośrodek Wsparcia Ekonomii Społecznej w subregionach: m.st. Warszawa i warszawsko-wschodnim</t>
  </si>
  <si>
    <t>m. st. Warszawa</t>
  </si>
  <si>
    <t>Fundacja Centrum Innowacji i Rozwoju</t>
  </si>
  <si>
    <t>l.rakow@fundacjacentrum.pl</t>
  </si>
  <si>
    <t>ul. Łucka 18</t>
  </si>
  <si>
    <t>00-845</t>
  </si>
  <si>
    <t>http://www.fundacjacentrum.pl/</t>
  </si>
  <si>
    <t>Fund działa w obszarze profilaktyki i promocji zdrowia oraz prewencji pierwot nowotworów. Osobami zatrud do pracy w prof nowotw piersi są osoby niewidome, które dzięki szczególnej wrażliwości dotykowej są w stanie wyczuć niewielkie zmiany.</t>
  </si>
  <si>
    <t>Faktoria Spółdzielnia Socjalna w Zielonce</t>
  </si>
  <si>
    <t>sps.faktoria@interia.eu</t>
  </si>
  <si>
    <t>Zielonka</t>
  </si>
  <si>
    <t>ul. Ks. Ignacego Skorupki 2</t>
  </si>
  <si>
    <t>05-220</t>
  </si>
  <si>
    <t xml:space="preserve"> </t>
  </si>
  <si>
    <t>Spółdzielnia zajmuje się popula¬ryzacją ekologicznych zachowań, ułatwia twór¬com, osobom zagrożonym wykluczeniem społecznym, rozliczanie gaż i wynagrodzeń oraz oferuje usługi poligraficzne/wydawnicze, od prac redakcyjnych po skład, łamanie.</t>
  </si>
  <si>
    <t>Fundacja Białoruski Dom</t>
  </si>
  <si>
    <t>dombelaruski@gmail.com</t>
  </si>
  <si>
    <t>ul. Wiejska 13/3</t>
  </si>
  <si>
    <t>00-480</t>
  </si>
  <si>
    <t>https://belaruskidom.eu/</t>
  </si>
  <si>
    <t>Fund wspiera osoby z Białorusi przebywające w Polsce, wzmacnia białoruskie NGO na Białorusi i poza jej granicami.Zajmuje się edukacją i promocją białoruskiej kultury, prowadzi szkołę j.polskiego, warsztaty artystyczne dla rodziców i dzieci.</t>
  </si>
  <si>
    <t>Ośrodek Wsparcia Ekonomii Społecznej w subregionach: m.st.Warszawa i warszawsko-wschodnim</t>
  </si>
  <si>
    <t>Spółdzielnia Socjalna BioValley</t>
  </si>
  <si>
    <t>spoldzielniabiovalley@gmail.com</t>
  </si>
  <si>
    <t>ul. Złota 9/14</t>
  </si>
  <si>
    <t xml:space="preserve">00-019 </t>
  </si>
  <si>
    <t xml:space="preserve">Spółdzielnia świadczy usługi manualnego mycia samochodów flotowych i prywatnych oraz pranie tapicerki. Do mycia używane są naturalne bioenzymy bezpieczne dla pracowników, użytkowników i środowiska. </t>
  </si>
  <si>
    <t>Fundacja Deaf Respect</t>
  </si>
  <si>
    <t>hello@deafrespect.com</t>
  </si>
  <si>
    <t>ul. Antoniego Czechowa 2/146</t>
  </si>
  <si>
    <t>01-912</t>
  </si>
  <si>
    <t>https://www.facebook.com/deafrespect/</t>
  </si>
  <si>
    <t>Fund prowadzi agencje badaw-market zajmującą się bad opinii i potrzeb Głuchych i wprowadzaniem ich punktu widzenia do działań market firm, procesów obsług klienta oraz do now projek technolog, platformę do praktykow j.migowego, akad rozwoju</t>
  </si>
  <si>
    <t>Spółdzielnia Socjalna Jedni Drugim</t>
  </si>
  <si>
    <t>789-198-445</t>
  </si>
  <si>
    <t>ewa_ferenc@wp.pl</t>
  </si>
  <si>
    <t>Legionowo</t>
  </si>
  <si>
    <t>ul. Polskiej Organizacji Wojskowej 20/22</t>
  </si>
  <si>
    <t>05-120</t>
  </si>
  <si>
    <t>Spół świadczy usługi remontowo-budowlane dla klientów instyt oraz indyw. Spół ma w ofercie malowanie ścian, układanie glazury, nakładanie gładzi.W planach jest poszerzenie oferty m.in. o układanie podłóg, wykańczanie łazienek.</t>
  </si>
  <si>
    <t>poregion warszawski wschodni</t>
  </si>
  <si>
    <t>TONO Praca Spółka z.o.o.</t>
  </si>
  <si>
    <t>j.gawlik@tonopraca.pl</t>
  </si>
  <si>
    <t>Laski</t>
  </si>
  <si>
    <t>ul. Brzozowa 75</t>
  </si>
  <si>
    <t>05-080</t>
  </si>
  <si>
    <t>Izabelin</t>
  </si>
  <si>
    <t>www.tonopraca.pl</t>
  </si>
  <si>
    <t>PS zajmuje się usługami coll center realizowanymi dla dużych korporacji. Takich jak AVIVA. Pracownicy - osoby niewidome zajmują się sprzedażą i obsługą klienta przez telefon.</t>
  </si>
  <si>
    <t>OWES BORIS FISE</t>
  </si>
  <si>
    <t>podregion warszawski zachodni</t>
  </si>
  <si>
    <t>Przedsiebiorstwo Społeczne ŚMA npn profit sp. z.o.o.</t>
  </si>
  <si>
    <t>siudek.kinga@gmail.com</t>
  </si>
  <si>
    <t>Żyrardów</t>
  </si>
  <si>
    <t>ul. Mireckiego 63</t>
  </si>
  <si>
    <t>96-300</t>
  </si>
  <si>
    <t>Fundacja na Rzecz Rozwoju oraz Edukacji Dzieci i Młodzieży</t>
  </si>
  <si>
    <t>grodzisk@babyacademy.pl</t>
  </si>
  <si>
    <t>Grodzisk Mazowiecki</t>
  </si>
  <si>
    <t>ul. Dworska 11</t>
  </si>
  <si>
    <t>05-825</t>
  </si>
  <si>
    <t>fundacja-dzieci.org.pl</t>
  </si>
  <si>
    <t>Działalność przedsiębiorstwa społecznego to przede wszystkim świadczenie usług żłobkowych i oświatowych (przedszkole) wraz  z realizacją programu społecznego polegającego na zatrudnianiu osób z obszaru wykluczenia społecznego.</t>
  </si>
  <si>
    <t>BOXlife sp. z o.o.</t>
  </si>
  <si>
    <t xml:space="preserve">biuro@boxlife.pl </t>
  </si>
  <si>
    <t>Czarny Las</t>
  </si>
  <si>
    <t>ul. Za Dębem 7</t>
  </si>
  <si>
    <t>www.boxlife.pl</t>
  </si>
  <si>
    <t>BOXlife sp. z o.o. not for profit świadczy usługi budowlane w procesie wytwórczym modułów prefabrykowanych przeznaczonych do wznoszenia domów całorocznych oraz letniskowych, na bazie kontenerów morskich wycofanych z obiegu oraz konstrukcji drewnianych.</t>
  </si>
  <si>
    <t>Fundacja Ternopilska</t>
  </si>
  <si>
    <t>m.jakubowycz@ternopilska.com</t>
  </si>
  <si>
    <t>ul. Narutowicza 32/6</t>
  </si>
  <si>
    <t>ternopilska.com</t>
  </si>
  <si>
    <t>Fundacja Ternopilska wspiera migrantów w dążeniu do godnych warunków pracy i zamieszkania, edukacji oraz aktywności w rozwoju ścieżki zawodowej. Pomaga w uzyskaniu samodzielności i przyjęciu odpowiedzialności za własną przyszłość.</t>
  </si>
  <si>
    <t>Datco sp. z o.o.</t>
  </si>
  <si>
    <t>664438833; 692883388</t>
  </si>
  <si>
    <t>office@datco.com.pl</t>
  </si>
  <si>
    <t>ul. Dzielna 17/69</t>
  </si>
  <si>
    <t xml:space="preserve">01-029 </t>
  </si>
  <si>
    <t xml:space="preserve">Datco sp. z o.o. to przedsiębiorstwo społeczne świadczące usługi i promujące edukację cyfrową m.in. w obszarze Accessibility Testing, stworzone z myślą o aktywizacji zawodowej osób z niepełnosprawnościami wokół branży nowych technologii. </t>
  </si>
  <si>
    <t>OWES FISE BORIS FRSO</t>
  </si>
  <si>
    <t>Polak&amp;Polak non profit sp. z o.o.</t>
  </si>
  <si>
    <t>contact@stanislawpolak.com</t>
  </si>
  <si>
    <t>Brwinów</t>
  </si>
  <si>
    <t>ul. Leśna 23/1</t>
  </si>
  <si>
    <t>05-840</t>
  </si>
  <si>
    <t>stanislawpolak.com</t>
  </si>
  <si>
    <t>Projektowanie, produkcja i sprzedaż obiektów architektury drewnianej, edukacja-ciesielstwo-promocja tradycyjnych technik obróbki drewna, architektura-promocja dobrego wzornictwa</t>
  </si>
  <si>
    <t>stajnia.prowincja@gmail.com</t>
  </si>
  <si>
    <t>Łomianki</t>
  </si>
  <si>
    <t>ul. Parkowa 6</t>
  </si>
  <si>
    <t>05-092</t>
  </si>
  <si>
    <t>www.stajniaprowincja.pl</t>
  </si>
  <si>
    <t>Farma Prowincja sp. z.o.o. w oferuje usługi: nauka jazdy konnej, hipoterapia, spacery na kucyku. Swoją ofertę kieruje do osób z niepełnosprawnościami potrzebującymi rehabilitacji poprzez hipoterapię oraz do wszystkich zainteresowanych osób.</t>
  </si>
  <si>
    <t>Pyszne Socho not-for-profit sp. z o.o.</t>
  </si>
  <si>
    <t>pysznesocho@gmail.com</t>
  </si>
  <si>
    <t>Sochaczew</t>
  </si>
  <si>
    <t>ul. Mickiewicza 5</t>
  </si>
  <si>
    <t>96-501</t>
  </si>
  <si>
    <t>Przedsiębiorstwo społeczne będzie działać w branży gastronomicznej, produkującej i sprzedającej w miejscu będącym siedzibą firmy, jak i poza. Głównym produktem będą "obiady domowe", posiłki przygotowywane przez pracowników.</t>
  </si>
  <si>
    <t>poregion warszawski wschodni i Warszawa</t>
  </si>
  <si>
    <t>Fundacja Mam Balans</t>
  </si>
  <si>
    <t>fundacja@mambalans.pl</t>
  </si>
  <si>
    <t>ul. Bednarska 9</t>
  </si>
  <si>
    <t>00-310</t>
  </si>
  <si>
    <t>Fundacja prowadzi żłobek i przedszkole „Przystań na Mariensztacie”, w ramach działalności podmiot oferuje również warsztaty rozwojowe dla dzieci i dorosłych.  Przedsiębiorstwo ma za cel wsparcie rodziców samotnie wychowujących dzieci.</t>
  </si>
  <si>
    <t>Fundacja Grafiki Projektowej</t>
  </si>
  <si>
    <t>531 71 9292</t>
  </si>
  <si>
    <t>holdanek@gmail.com</t>
  </si>
  <si>
    <t>Stanisławów</t>
  </si>
  <si>
    <t>Goździówka 38</t>
  </si>
  <si>
    <t>05-304</t>
  </si>
  <si>
    <t>Fundacja świadczy usługi marketingowe w zakresie projektowania i kodowania stron internetowych, prac graficznych (w tym także obróbki teksu i opracowań), projektowania, analizy ruchu i zachowań konsumenckich w Internecie.</t>
  </si>
  <si>
    <t>PS sprzedaje dwa rodzaje usług. 1. Usługa to żłobek, z którego korzystają rodziny z Żyrardowa. 2. rodzaj usług to szeroko rozumiane usługi opiekuńcze, świadczone w domach klientów.</t>
  </si>
  <si>
    <t>Farma Prowincja sp. z o.o.</t>
  </si>
  <si>
    <t>`</t>
  </si>
  <si>
    <t>Założyciele to 8 os. fiz., w tym 4 bezrobotne i  1 os. niepełnospr. Działalność - produkcja i sprzedaż toreb ekologicznych i odzieży (materiały z recyklingu, ścinków). Sprzedaż - sklep internetowy, punkt produkcyjny oraz na targach.</t>
  </si>
  <si>
    <t>Grzegorz Mirosław Wabik  tel. 665 923 009</t>
  </si>
  <si>
    <t>Założycielami 5 os. fiz. Działalność -produkcja odzieży sportowej wykonanej z ekologicznych i całkowicie biodegradalnych materiałów, odzieży sport. i wodoodpornej (sporty wodne). Dodatko promują zdrowy i aktywny stylu życia oraz recykling.</t>
  </si>
  <si>
    <t>Założycielami - 6 os. fiz. Działalność - produkcja i sprzedaż artykułów dla zwierząt (smycze, obroże, szelki, artykuły z drewna i płyt, np. drapaki, kojce, budy) oraz usług w zakresie opieki nad zwierzętami, ich pielęgnacji oraz tresury.</t>
  </si>
  <si>
    <t xml:space="preserve">Fundacja prowadzi w Warszawie pierwszą restaurację w ciemności Different, w której zatrudnieni są niewidomi kelnerzy. Misją Fundacji jest przeciwdziałanie wykluczeniu społecznemu i zawodowemu osób z niepełnosprawnościami.
</t>
  </si>
  <si>
    <t>Łukowo</t>
  </si>
  <si>
    <t>Ciechanowskie Stowarzyszenie Filantrop</t>
  </si>
  <si>
    <t xml:space="preserve"> tel.: 508 475 122, 533 591 530</t>
  </si>
  <si>
    <t>chsd@op.pl</t>
  </si>
  <si>
    <t>Ciechanów</t>
  </si>
  <si>
    <t>ul. Śmiecińska 9</t>
  </si>
  <si>
    <t xml:space="preserve">06-400 </t>
  </si>
  <si>
    <t>https://pl-pl.facebook.com/filantropchsd/</t>
  </si>
  <si>
    <t xml:space="preserve">Stow. jest założycielem sklepu charytatywnego, gdzie można zakupić odzież, meble, sprzęt AGD, RTV, itp. Do sklepu można przynosić rzeczy używane lub zgłaszać gotowość ofiarowania mebli, lodówek. </t>
  </si>
  <si>
    <t xml:space="preserve">Fundacja Leny Grochowskiej </t>
  </si>
  <si>
    <t>tel.: 25 644 14 64</t>
  </si>
  <si>
    <t>kontakt@fundacjalenygrochowskiej.pl</t>
  </si>
  <si>
    <t>ul. Brzeska 134</t>
  </si>
  <si>
    <t xml:space="preserve"> 08-110 </t>
  </si>
  <si>
    <t>http://fundacja.arche.pl</t>
  </si>
  <si>
    <t xml:space="preserve">Fundacja od 2016 roku org. Konkurs „Szukamy Nikifora” oraz plenery malarskie dla osób niep. intelektualnie. W ramach PS prowadzony jest Zakład Rękodzieła Artystycznego, w którym zatrudnione są osoby niep. Intelektualnie. </t>
  </si>
  <si>
    <t>Spółdzielnia Socjalna SZANSA</t>
  </si>
  <si>
    <t>tel. 512 468 981</t>
  </si>
  <si>
    <t>alicjagajewska1@wp.pl</t>
  </si>
  <si>
    <t>Żuromin</t>
  </si>
  <si>
    <t>ul. Warszawska 2
09-300 Żuromin</t>
  </si>
  <si>
    <t>09-300</t>
  </si>
  <si>
    <t xml:space="preserve"> Żuromin</t>
  </si>
  <si>
    <t>https://www.facebook.com/Sp%C3%B3%C5%82dzielnia-Socjalna-Szansa-537598023249193/</t>
  </si>
  <si>
    <t xml:space="preserve">Spółdzielnia Socjalna  „SZANSA” prowadzi działalność w zakresie: zarządzania terenami zielonymi i utrzymanie czystości, usługi remontowo-budowlane, wykończeniowe,roznoszenie poczty i pism urzędowych
</t>
  </si>
  <si>
    <t>Fundacja Dom z Sercem</t>
  </si>
  <si>
    <t>tel.: 604601602</t>
  </si>
  <si>
    <t>biuro@dpswkomorowie.pl</t>
  </si>
  <si>
    <t>Długosiodło</t>
  </si>
  <si>
    <t>ul.Dąbrowszczaków 22</t>
  </si>
  <si>
    <t xml:space="preserve">07-210 </t>
  </si>
  <si>
    <t>https://www.dpswkomorowie.pl</t>
  </si>
  <si>
    <t xml:space="preserve">Dom z Sercem  prowadzony prze Fundacje to działający od kilku lat w Komorowie Dom Pomocy Społecznej gdzie zapewniana jest specj. opieka osobom starszym, niesamodzielnym i niepełnosprawnym. </t>
  </si>
  <si>
    <t xml:space="preserve">Społdzielnia Socjalana Kostka </t>
  </si>
  <si>
    <t xml:space="preserve"> tel.: 500-018-187</t>
  </si>
  <si>
    <t>transfaryna@wp.pl'; gorzka1@gmail.com; sekretariat@czerniceborowe.pl;</t>
  </si>
  <si>
    <t xml:space="preserve">Chojnowo </t>
  </si>
  <si>
    <t xml:space="preserve"> Chojnowo 1 B</t>
  </si>
  <si>
    <t>06-415</t>
  </si>
  <si>
    <t>Działalność Spółdzielni Socjalnej Kosta obejmuje kompleksowa obsługę turystów przybywających do Sanktuarium Św. Stanisława Kostki oraz Dworku w Chojnowie znajdującego się na terenie Gminy Czernice Borowe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</si>
</sst>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indexed="63"/>
      <name val="Calibri"/>
      <family val="2"/>
      <charset val="238"/>
    </font>
    <font>
      <sz val="11"/>
      <color rgb="FF00B050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rgb="FF00B050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8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8"/>
      </top>
      <bottom style="thin">
        <color theme="0"/>
      </bottom>
      <diagonal/>
    </border>
    <border>
      <left/>
      <right style="thin">
        <color theme="0"/>
      </right>
      <top style="thin">
        <color theme="8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" fontId="4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/>
    <xf numFmtId="14" fontId="0" fillId="0" borderId="0" xfId="0" applyNumberFormat="1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ont="1" applyFill="1"/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" fontId="4" fillId="0" borderId="7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1" fontId="0" fillId="0" borderId="7" xfId="0" applyNumberFormat="1" applyFill="1" applyBorder="1" applyAlignment="1">
      <alignment horizontal="center"/>
    </xf>
    <xf numFmtId="14" fontId="0" fillId="5" borderId="8" xfId="0" applyNumberFormat="1" applyFill="1" applyBorder="1"/>
    <xf numFmtId="0" fontId="0" fillId="5" borderId="9" xfId="0" applyFill="1" applyBorder="1"/>
    <xf numFmtId="0" fontId="0" fillId="5" borderId="10" xfId="0" applyFill="1" applyBorder="1" applyAlignment="1">
      <alignment horizontal="right"/>
    </xf>
    <xf numFmtId="14" fontId="0" fillId="0" borderId="11" xfId="0" applyNumberFormat="1" applyFill="1" applyBorder="1"/>
    <xf numFmtId="0" fontId="0" fillId="0" borderId="12" xfId="0" applyFill="1" applyBorder="1" applyAlignment="1">
      <alignment horizontal="right"/>
    </xf>
    <xf numFmtId="1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2" fillId="5" borderId="11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/>
    </xf>
    <xf numFmtId="0" fontId="0" fillId="0" borderId="7" xfId="0" applyBorder="1"/>
    <xf numFmtId="0" fontId="11" fillId="0" borderId="3" xfId="0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top" wrapText="1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6">
    <cellStyle name="Hiperłącze" xfId="5" builtinId="8"/>
    <cellStyle name="Hiperłącze 2" xfId="2"/>
    <cellStyle name="Hiperłącze 3" xfId="3"/>
    <cellStyle name="Normalny" xfId="0" builtinId="0"/>
    <cellStyle name="Normalny 2" xfId="1"/>
    <cellStyle name="Normalny 3" xfId="4"/>
  </cellStyles>
  <dxfs count="28"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9" formatCode="yyyy/mm/dd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9" formatCode="yyyy/mm/dd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3" formatCode="#,##0"/>
      <fill>
        <patternFill patternType="none"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vertAlign val="baseline"/>
        <sz val="11"/>
        <color auto="1"/>
        <name val="Calibri"/>
        <scheme val="none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2:U99" totalsRowShown="0" headerRowDxfId="22" dataDxfId="21">
  <autoFilter ref="A2:U99"/>
  <sortState ref="A3:U64">
    <sortCondition ref="A2:A64"/>
  </sortState>
  <tableColumns count="21">
    <tableColumn id="1" name="l.p." dataDxfId="20"/>
    <tableColumn id="2" name="nazwa PS" dataDxfId="19"/>
    <tableColumn id="3" name="REGON" dataDxfId="18"/>
    <tableColumn id="20" name="NIP" dataDxfId="17"/>
    <tableColumn id="4" name="forma prawna" dataDxfId="16"/>
    <tableColumn id="14" name="telefon" dataDxfId="15"/>
    <tableColumn id="6" name="email" dataDxfId="14"/>
    <tableColumn id="19" name="miejscowość" dataDxfId="13"/>
    <tableColumn id="18" name="ulica, numer budynku /lokalu" dataDxfId="12"/>
    <tableColumn id="17" name="kod pocztowy" dataDxfId="11"/>
    <tableColumn id="16" name="poczta" dataDxfId="10"/>
    <tableColumn id="5" name="Województwo" dataDxfId="9"/>
    <tableColumn id="7" name="adres strony internetowej" dataDxfId="8"/>
    <tableColumn id="8" name="data nadania statusu przez OWES " dataDxfId="7"/>
    <tableColumn id="9" name="data obowiązywania statusu PS" dataDxfId="6"/>
    <tableColumn id="10" name="branża 1" dataDxfId="5"/>
    <tableColumn id="11" name="branża 2" dataDxfId="4"/>
    <tableColumn id="12" name="branża 3" dataDxfId="3"/>
    <tableColumn id="13" name="opis działalności _x000a_(do 240 znaków)" dataDxfId="2"/>
    <tableColumn id="15" name="OWES odpowiadający za PS" dataDxfId="1"/>
    <tableColumn id="21" name="Subregio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Sp%C3%B3%C5%82dzielnia-Socjalna-Wsp%C3%B3lna-1538444153117302/" TargetMode="External"/><Relationship Id="rId18" Type="http://schemas.openxmlformats.org/officeDocument/2006/relationships/hyperlink" Target="mailto:pioro80@o2.pl" TargetMode="External"/><Relationship Id="rId26" Type="http://schemas.openxmlformats.org/officeDocument/2006/relationships/hyperlink" Target="mailto:magdalena.warych@interia.pl" TargetMode="External"/><Relationship Id="rId39" Type="http://schemas.openxmlformats.org/officeDocument/2006/relationships/hyperlink" Target="mailto:relaksownia.siedlce@gmail.com" TargetMode="External"/><Relationship Id="rId21" Type="http://schemas.openxmlformats.org/officeDocument/2006/relationships/hyperlink" Target="mailto:lukowex@gmail.com" TargetMode="External"/><Relationship Id="rId34" Type="http://schemas.openxmlformats.org/officeDocument/2006/relationships/hyperlink" Target="mailto:stowarzyszenie@stndw.pl" TargetMode="External"/><Relationship Id="rId42" Type="http://schemas.openxmlformats.org/officeDocument/2006/relationships/hyperlink" Target="http://www.wegrowianka.wegrow.com.pl/" TargetMode="External"/><Relationship Id="rId47" Type="http://schemas.openxmlformats.org/officeDocument/2006/relationships/hyperlink" Target="http://cissiedlce.pl/spoldzielnia-caritas/" TargetMode="External"/><Relationship Id="rId50" Type="http://schemas.openxmlformats.org/officeDocument/2006/relationships/hyperlink" Target="mailto:mazowiecjainicjatywa@poczta.fm" TargetMode="External"/><Relationship Id="rId55" Type="http://schemas.openxmlformats.org/officeDocument/2006/relationships/hyperlink" Target="mailto:matkornilowicz@o2.pl" TargetMode="External"/><Relationship Id="rId63" Type="http://schemas.openxmlformats.org/officeDocument/2006/relationships/hyperlink" Target="mailto:sps.faktoria@interia.eu" TargetMode="External"/><Relationship Id="rId68" Type="http://schemas.openxmlformats.org/officeDocument/2006/relationships/hyperlink" Target="http://www.stajniaprowincja.pl/" TargetMode="External"/><Relationship Id="rId76" Type="http://schemas.openxmlformats.org/officeDocument/2006/relationships/hyperlink" Target="mailto:biuro@boxlife.pl" TargetMode="External"/><Relationship Id="rId7" Type="http://schemas.openxmlformats.org/officeDocument/2006/relationships/hyperlink" Target="mailto:na.wspolnej.ostroleka@wp.pl" TargetMode="External"/><Relationship Id="rId71" Type="http://schemas.openxmlformats.org/officeDocument/2006/relationships/hyperlink" Target="mailto:spoldzielniabiovalley@gmail.com" TargetMode="External"/><Relationship Id="rId2" Type="http://schemas.openxmlformats.org/officeDocument/2006/relationships/hyperlink" Target="mailto:grodzisko.grudusk@wp.pl" TargetMode="External"/><Relationship Id="rId16" Type="http://schemas.openxmlformats.org/officeDocument/2006/relationships/hyperlink" Target="http://pierrotroza.pl/" TargetMode="External"/><Relationship Id="rId29" Type="http://schemas.openxmlformats.org/officeDocument/2006/relationships/hyperlink" Target="mailto:bernadetta75@wp.pl" TargetMode="External"/><Relationship Id="rId11" Type="http://schemas.openxmlformats.org/officeDocument/2006/relationships/hyperlink" Target="http://www.pracus.biz/" TargetMode="External"/><Relationship Id="rId24" Type="http://schemas.openxmlformats.org/officeDocument/2006/relationships/hyperlink" Target="https://jaskoleczka.pl/" TargetMode="External"/><Relationship Id="rId32" Type="http://schemas.openxmlformats.org/officeDocument/2006/relationships/hyperlink" Target="http://www.noweperspektywy.radom.pl/" TargetMode="External"/><Relationship Id="rId37" Type="http://schemas.openxmlformats.org/officeDocument/2006/relationships/hyperlink" Target="mailto:anetakertman@gmail.com" TargetMode="External"/><Relationship Id="rId40" Type="http://schemas.openxmlformats.org/officeDocument/2006/relationships/hyperlink" Target="mailto:sekretariat@chegos.pl" TargetMode="External"/><Relationship Id="rId45" Type="http://schemas.openxmlformats.org/officeDocument/2006/relationships/hyperlink" Target="http://www.chegos.pl/" TargetMode="External"/><Relationship Id="rId53" Type="http://schemas.openxmlformats.org/officeDocument/2006/relationships/hyperlink" Target="mailto:bonappetitsps@onet.pl" TargetMode="External"/><Relationship Id="rId58" Type="http://schemas.openxmlformats.org/officeDocument/2006/relationships/hyperlink" Target="mailto:grodzisk@babyacademy.pl" TargetMode="External"/><Relationship Id="rId66" Type="http://schemas.openxmlformats.org/officeDocument/2006/relationships/hyperlink" Target="mailto:office@datco.com.pl" TargetMode="External"/><Relationship Id="rId74" Type="http://schemas.openxmlformats.org/officeDocument/2006/relationships/hyperlink" Target="mailto:ewa_ferenc@wp.pl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razem24.pl/" TargetMode="External"/><Relationship Id="rId61" Type="http://schemas.openxmlformats.org/officeDocument/2006/relationships/hyperlink" Target="mailto:l.rakow@fundacjacentrum.pl" TargetMode="External"/><Relationship Id="rId10" Type="http://schemas.openxmlformats.org/officeDocument/2006/relationships/hyperlink" Target="mailto:pljadwiga@op.pl" TargetMode="External"/><Relationship Id="rId19" Type="http://schemas.openxmlformats.org/officeDocument/2006/relationships/hyperlink" Target="mailto:sztukaelektroniki75@gmail.com" TargetMode="External"/><Relationship Id="rId31" Type="http://schemas.openxmlformats.org/officeDocument/2006/relationships/hyperlink" Target="mailto:perspektywy.nowe@gmail.com" TargetMode="External"/><Relationship Id="rId44" Type="http://schemas.openxmlformats.org/officeDocument/2006/relationships/hyperlink" Target="http://www.relaksownia.com/" TargetMode="External"/><Relationship Id="rId52" Type="http://schemas.openxmlformats.org/officeDocument/2006/relationships/hyperlink" Target="mailto:gorczyn@wp.pl" TargetMode="External"/><Relationship Id="rId60" Type="http://schemas.openxmlformats.org/officeDocument/2006/relationships/hyperlink" Target="http://czlowiekwpotrzebie.org/pl/" TargetMode="External"/><Relationship Id="rId65" Type="http://schemas.openxmlformats.org/officeDocument/2006/relationships/hyperlink" Target="mailto:pysznesocho@gmail.com" TargetMode="External"/><Relationship Id="rId73" Type="http://schemas.openxmlformats.org/officeDocument/2006/relationships/hyperlink" Target="https://www.facebook.com/deafrespect/" TargetMode="External"/><Relationship Id="rId78" Type="http://schemas.openxmlformats.org/officeDocument/2006/relationships/hyperlink" Target="https://www.dpswkomorowie.pl/" TargetMode="External"/><Relationship Id="rId4" Type="http://schemas.openxmlformats.org/officeDocument/2006/relationships/hyperlink" Target="mailto:andre1@poczta.onet.pl" TargetMode="External"/><Relationship Id="rId9" Type="http://schemas.openxmlformats.org/officeDocument/2006/relationships/hyperlink" Target="mailto:beciad@interia.pl" TargetMode="External"/><Relationship Id="rId14" Type="http://schemas.openxmlformats.org/officeDocument/2006/relationships/hyperlink" Target="http://validus.com.pl/" TargetMode="External"/><Relationship Id="rId22" Type="http://schemas.openxmlformats.org/officeDocument/2006/relationships/hyperlink" Target="mailto:kontakt@jaskoleczka.pl" TargetMode="External"/><Relationship Id="rId27" Type="http://schemas.openxmlformats.org/officeDocument/2006/relationships/hyperlink" Target="http://www.fundacjaas.org/" TargetMode="External"/><Relationship Id="rId30" Type="http://schemas.openxmlformats.org/officeDocument/2006/relationships/hyperlink" Target="http://www.nsptrynosy-osiedle.szkolnastrona.pl/" TargetMode="External"/><Relationship Id="rId35" Type="http://schemas.openxmlformats.org/officeDocument/2006/relationships/hyperlink" Target="https://followme.edu.pl/" TargetMode="External"/><Relationship Id="rId43" Type="http://schemas.openxmlformats.org/officeDocument/2006/relationships/hyperlink" Target="http://www.ziolasiedleckie.pl/" TargetMode="External"/><Relationship Id="rId48" Type="http://schemas.openxmlformats.org/officeDocument/2006/relationships/hyperlink" Target="mailto:szumowska.s@gmail.com" TargetMode="External"/><Relationship Id="rId56" Type="http://schemas.openxmlformats.org/officeDocument/2006/relationships/hyperlink" Target="mailto:holdanek@gmail.com" TargetMode="External"/><Relationship Id="rId64" Type="http://schemas.openxmlformats.org/officeDocument/2006/relationships/hyperlink" Target="mailto:stajnia.prowincja@gmail.com" TargetMode="External"/><Relationship Id="rId69" Type="http://schemas.openxmlformats.org/officeDocument/2006/relationships/hyperlink" Target="mailto:dombelaruski@gmail.com" TargetMode="External"/><Relationship Id="rId77" Type="http://schemas.openxmlformats.org/officeDocument/2006/relationships/hyperlink" Target="https://www.facebook.com/Sp%C3%B3%C5%82dzielnia-Socjalna-Szansa-537598023249193/" TargetMode="External"/><Relationship Id="rId8" Type="http://schemas.openxmlformats.org/officeDocument/2006/relationships/hyperlink" Target="mailto:ssvalidus@wp.pl" TargetMode="External"/><Relationship Id="rId51" Type="http://schemas.openxmlformats.org/officeDocument/2006/relationships/hyperlink" Target="mailto:bohdanm@onet.pl" TargetMode="External"/><Relationship Id="rId72" Type="http://schemas.openxmlformats.org/officeDocument/2006/relationships/hyperlink" Target="mailto:hello@deafrespect.com" TargetMode="External"/><Relationship Id="rId80" Type="http://schemas.openxmlformats.org/officeDocument/2006/relationships/table" Target="../tables/table1.xml"/><Relationship Id="rId3" Type="http://schemas.openxmlformats.org/officeDocument/2006/relationships/hyperlink" Target="http://grodzisko-grudusk.pl/" TargetMode="External"/><Relationship Id="rId12" Type="http://schemas.openxmlformats.org/officeDocument/2006/relationships/hyperlink" Target="http://www.ssspa.pl/" TargetMode="External"/><Relationship Id="rId17" Type="http://schemas.openxmlformats.org/officeDocument/2006/relationships/hyperlink" Target="http://www.reduar.pl/" TargetMode="External"/><Relationship Id="rId25" Type="http://schemas.openxmlformats.org/officeDocument/2006/relationships/hyperlink" Target="mailto:m.jaros@fundacjaas.org" TargetMode="External"/><Relationship Id="rId33" Type="http://schemas.openxmlformats.org/officeDocument/2006/relationships/hyperlink" Target="http://www.stndw.pl/" TargetMode="External"/><Relationship Id="rId38" Type="http://schemas.openxmlformats.org/officeDocument/2006/relationships/hyperlink" Target="mailto:ziolasiedleckie@gmail.com" TargetMode="External"/><Relationship Id="rId46" Type="http://schemas.openxmlformats.org/officeDocument/2006/relationships/hyperlink" Target="mailto:fundacja@szkolaaleksander.pl" TargetMode="External"/><Relationship Id="rId59" Type="http://schemas.openxmlformats.org/officeDocument/2006/relationships/hyperlink" Target="mailto:biuro@czlowiekwpotrzebie.org" TargetMode="External"/><Relationship Id="rId67" Type="http://schemas.openxmlformats.org/officeDocument/2006/relationships/hyperlink" Target="mailto:contact@stanislawpolak.com" TargetMode="External"/><Relationship Id="rId20" Type="http://schemas.openxmlformats.org/officeDocument/2006/relationships/hyperlink" Target="mailto:edytadrabik@wp.pl" TargetMode="External"/><Relationship Id="rId41" Type="http://schemas.openxmlformats.org/officeDocument/2006/relationships/hyperlink" Target="mailto:michal.gajowniczek@gmail.com" TargetMode="External"/><Relationship Id="rId54" Type="http://schemas.openxmlformats.org/officeDocument/2006/relationships/hyperlink" Target="mailto:adriankielbowski@onet.eu" TargetMode="External"/><Relationship Id="rId62" Type="http://schemas.openxmlformats.org/officeDocument/2006/relationships/hyperlink" Target="http://www.fundacjacentrum.pl/" TargetMode="External"/><Relationship Id="rId70" Type="http://schemas.openxmlformats.org/officeDocument/2006/relationships/hyperlink" Target="https://belaruskidom.eu/" TargetMode="External"/><Relationship Id="rId75" Type="http://schemas.openxmlformats.org/officeDocument/2006/relationships/hyperlink" Target="mailto:m.jakubowycz@ternopilska.com" TargetMode="External"/><Relationship Id="rId1" Type="http://schemas.openxmlformats.org/officeDocument/2006/relationships/hyperlink" Target="mailto:agnieszka.romanowska85@o2.pl" TargetMode="External"/><Relationship Id="rId6" Type="http://schemas.openxmlformats.org/officeDocument/2006/relationships/hyperlink" Target="mailto:beata.fidura@tlen.pl" TargetMode="External"/><Relationship Id="rId15" Type="http://schemas.openxmlformats.org/officeDocument/2006/relationships/hyperlink" Target="https://www.facebook.com/SpoldzielniaSosenka/" TargetMode="External"/><Relationship Id="rId23" Type="http://schemas.openxmlformats.org/officeDocument/2006/relationships/hyperlink" Target="https://www.facebook.com/Stowarzyszenie-Pomocy-Osobom-Niepe%C5%82nosprawnym-Przyja%C5%BAni-969341663127625/" TargetMode="External"/><Relationship Id="rId28" Type="http://schemas.openxmlformats.org/officeDocument/2006/relationships/hyperlink" Target="http://www.kurpsierazem.eu/" TargetMode="External"/><Relationship Id="rId36" Type="http://schemas.openxmlformats.org/officeDocument/2006/relationships/hyperlink" Target="mailto:info@followme.edu.pl" TargetMode="External"/><Relationship Id="rId49" Type="http://schemas.openxmlformats.org/officeDocument/2006/relationships/hyperlink" Target="mailto:splosiczanka@wp.pl" TargetMode="External"/><Relationship Id="rId57" Type="http://schemas.openxmlformats.org/officeDocument/2006/relationships/hyperlink" Target="http://www.tonopraca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89"/>
  <sheetViews>
    <sheetView tabSelected="1" zoomScale="70" zoomScaleNormal="70" workbookViewId="0">
      <pane xSplit="1" ySplit="2" topLeftCell="B3" activePane="bottomRight" state="frozenSplit"/>
      <selection pane="topRight" activeCell="O1" sqref="O1"/>
      <selection pane="bottomLeft" activeCell="A10" sqref="A10"/>
      <selection pane="bottomRight" activeCell="B8" sqref="B8"/>
    </sheetView>
  </sheetViews>
  <sheetFormatPr defaultColWidth="9" defaultRowHeight="13.8"/>
  <cols>
    <col min="1" max="1" width="4.3984375" style="10" customWidth="1"/>
    <col min="2" max="2" width="37.5" style="10" customWidth="1"/>
    <col min="3" max="3" width="15" style="10" customWidth="1"/>
    <col min="4" max="4" width="12.3984375" style="10" customWidth="1"/>
    <col min="5" max="5" width="26.5" style="10" customWidth="1"/>
    <col min="6" max="6" width="15.59765625" style="25" customWidth="1"/>
    <col min="7" max="7" width="33.09765625" style="17" customWidth="1"/>
    <col min="8" max="8" width="13.69921875" style="10" customWidth="1"/>
    <col min="9" max="9" width="17.8984375" style="10" customWidth="1"/>
    <col min="10" max="10" width="16.3984375" style="10" customWidth="1"/>
    <col min="11" max="11" width="19.59765625" style="10" customWidth="1"/>
    <col min="12" max="12" width="17.8984375" style="10" customWidth="1"/>
    <col min="13" max="13" width="22.19921875" style="17" customWidth="1"/>
    <col min="14" max="15" width="11.19921875" style="12" customWidth="1"/>
    <col min="16" max="18" width="23.59765625" style="10" customWidth="1"/>
    <col min="19" max="19" width="71" style="10" customWidth="1"/>
    <col min="20" max="20" width="17.5" style="24" customWidth="1"/>
    <col min="21" max="21" width="21.19921875" style="10" bestFit="1" customWidth="1"/>
    <col min="22" max="22" width="46.3984375" style="10" hidden="1" customWidth="1"/>
    <col min="23" max="23" width="35" style="10" hidden="1" customWidth="1"/>
    <col min="24" max="24" width="4.296875" style="10" customWidth="1"/>
    <col min="25" max="25" width="17.3984375" style="10" hidden="1" customWidth="1"/>
    <col min="26" max="26" width="9.69921875" style="10" hidden="1" customWidth="1"/>
    <col min="27" max="27" width="28.296875" style="19" hidden="1" customWidth="1"/>
    <col min="28" max="16384" width="9" style="10"/>
  </cols>
  <sheetData>
    <row r="1" spans="1:27" ht="15.75" customHeight="1">
      <c r="G1" s="17" t="s">
        <v>531</v>
      </c>
      <c r="H1" s="51" t="s">
        <v>39</v>
      </c>
      <c r="I1" s="52"/>
      <c r="J1" s="52"/>
      <c r="K1" s="53"/>
      <c r="L1" s="11"/>
      <c r="Y1" s="28">
        <f ca="1">TODAY()</f>
        <v>43602</v>
      </c>
      <c r="Z1" s="29"/>
      <c r="AA1" s="30"/>
    </row>
    <row r="2" spans="1:27" ht="45" customHeight="1">
      <c r="A2" s="16" t="s">
        <v>1</v>
      </c>
      <c r="B2" s="1" t="s">
        <v>0</v>
      </c>
      <c r="C2" s="1" t="s">
        <v>4</v>
      </c>
      <c r="D2" s="1" t="s">
        <v>40</v>
      </c>
      <c r="E2" s="1" t="s">
        <v>5</v>
      </c>
      <c r="F2" s="22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  <c r="L2" s="1" t="s">
        <v>51</v>
      </c>
      <c r="M2" s="1" t="s">
        <v>41</v>
      </c>
      <c r="N2" s="2" t="s">
        <v>10</v>
      </c>
      <c r="O2" s="2" t="s">
        <v>9</v>
      </c>
      <c r="P2" s="1" t="s">
        <v>6</v>
      </c>
      <c r="Q2" s="1" t="s">
        <v>7</v>
      </c>
      <c r="R2" s="1" t="s">
        <v>8</v>
      </c>
      <c r="S2" s="1" t="s">
        <v>42</v>
      </c>
      <c r="T2" s="40" t="s">
        <v>106</v>
      </c>
      <c r="U2" s="18" t="s">
        <v>107</v>
      </c>
      <c r="Y2" s="35" t="s">
        <v>409</v>
      </c>
      <c r="Z2" s="36" t="s">
        <v>407</v>
      </c>
      <c r="AA2" s="37" t="s">
        <v>408</v>
      </c>
    </row>
    <row r="3" spans="1:27" s="23" customFormat="1" ht="43.2">
      <c r="A3" s="14">
        <v>1</v>
      </c>
      <c r="B3" s="13" t="s">
        <v>113</v>
      </c>
      <c r="C3" s="9">
        <v>367344459</v>
      </c>
      <c r="D3" s="14">
        <v>5671909668</v>
      </c>
      <c r="E3" s="13" t="s">
        <v>96</v>
      </c>
      <c r="F3" s="26" t="s">
        <v>114</v>
      </c>
      <c r="G3" s="39" t="s">
        <v>115</v>
      </c>
      <c r="H3" s="13" t="s">
        <v>116</v>
      </c>
      <c r="I3" s="13" t="s">
        <v>117</v>
      </c>
      <c r="J3" s="14" t="s">
        <v>118</v>
      </c>
      <c r="K3" s="14" t="s">
        <v>116</v>
      </c>
      <c r="L3" s="14" t="s">
        <v>17</v>
      </c>
      <c r="M3" s="39" t="s">
        <v>112</v>
      </c>
      <c r="N3" s="15">
        <v>43227</v>
      </c>
      <c r="O3" s="15">
        <v>43776</v>
      </c>
      <c r="P3" s="13" t="s">
        <v>82</v>
      </c>
      <c r="Q3" s="13"/>
      <c r="R3" s="13"/>
      <c r="S3" s="38" t="s">
        <v>119</v>
      </c>
      <c r="T3" s="14" t="s">
        <v>108</v>
      </c>
      <c r="U3" s="13" t="s">
        <v>109</v>
      </c>
      <c r="V3" s="23" t="s">
        <v>78</v>
      </c>
      <c r="W3" s="23" t="s">
        <v>96</v>
      </c>
      <c r="Y3" s="31" t="str">
        <f ca="1">IF(AND(Tabela1[[#This Row],[data obowiązywania statusu PS]]-$Y$1&gt;=0,Z3&lt;=18),"Jest OK","Status minął lub jest za długi okres")</f>
        <v>Jest OK</v>
      </c>
      <c r="Z3" s="27">
        <f>DATEDIF(Tabela1[[#This Row],[data nadania statusu przez OWES ]],Tabela1[[#This Row],[data obowiązywania statusu PS]],"m")</f>
        <v>18</v>
      </c>
      <c r="AA3" s="32" t="str">
        <f>DATEDIF(N3,O3,"y")&amp;" rok "&amp;DATEDIF(N3,O3,"ym")&amp;" miesięcy "&amp;DATEDIF(N3,O3,"md")&amp;" dni"</f>
        <v>1 rok 6 miesięcy 0 dni</v>
      </c>
    </row>
    <row r="4" spans="1:27" s="23" customFormat="1" ht="28.8">
      <c r="A4" s="14">
        <v>2</v>
      </c>
      <c r="B4" s="13" t="s">
        <v>120</v>
      </c>
      <c r="C4" s="9">
        <v>360959360</v>
      </c>
      <c r="D4" s="14">
        <v>5662014216</v>
      </c>
      <c r="E4" s="13" t="s">
        <v>96</v>
      </c>
      <c r="F4" s="26" t="s">
        <v>121</v>
      </c>
      <c r="G4" s="39" t="s">
        <v>122</v>
      </c>
      <c r="H4" s="13" t="s">
        <v>123</v>
      </c>
      <c r="I4" s="13" t="s">
        <v>124</v>
      </c>
      <c r="J4" s="14" t="s">
        <v>125</v>
      </c>
      <c r="K4" s="14" t="s">
        <v>123</v>
      </c>
      <c r="L4" s="14" t="s">
        <v>17</v>
      </c>
      <c r="M4" s="39" t="s">
        <v>126</v>
      </c>
      <c r="N4" s="15">
        <v>43276</v>
      </c>
      <c r="O4" s="15">
        <v>43824</v>
      </c>
      <c r="P4" s="13" t="s">
        <v>80</v>
      </c>
      <c r="Q4" s="13" t="s">
        <v>87</v>
      </c>
      <c r="R4" s="13" t="s">
        <v>82</v>
      </c>
      <c r="S4" s="38" t="s">
        <v>127</v>
      </c>
      <c r="T4" s="14" t="s">
        <v>108</v>
      </c>
      <c r="U4" s="13" t="s">
        <v>109</v>
      </c>
      <c r="V4" s="23" t="s">
        <v>79</v>
      </c>
      <c r="W4" s="23" t="s">
        <v>97</v>
      </c>
      <c r="Y4" s="31" t="str">
        <f ca="1">IF(AND(Tabela1[[#This Row],[data obowiązywania statusu PS]]-$Y$1&gt;=0,Z4&lt;=18),"Jest OK","Status minął lub jest za długi okres")</f>
        <v>Jest OK</v>
      </c>
      <c r="Z4" s="27">
        <f>DATEDIF(Tabela1[[#This Row],[data nadania statusu przez OWES ]],Tabela1[[#This Row],[data obowiązywania statusu PS]],"m")</f>
        <v>18</v>
      </c>
      <c r="AA4" s="32" t="str">
        <f t="shared" ref="AA4:AA59" si="0">DATEDIF(N4,O4,"y")&amp;" rok "&amp;DATEDIF(N4,O4,"ym")&amp;" miesięcy "&amp;DATEDIF(N4,O4,"md")&amp;" dni"</f>
        <v>1 rok 6 miesięcy 0 dni</v>
      </c>
    </row>
    <row r="5" spans="1:27" s="23" customFormat="1" ht="43.2">
      <c r="A5" s="14">
        <v>3</v>
      </c>
      <c r="B5" s="13" t="s">
        <v>128</v>
      </c>
      <c r="C5" s="9">
        <v>362185217</v>
      </c>
      <c r="D5" s="14">
        <v>9581669984</v>
      </c>
      <c r="E5" s="13" t="s">
        <v>96</v>
      </c>
      <c r="F5" s="26" t="s">
        <v>129</v>
      </c>
      <c r="G5" s="39" t="s">
        <v>130</v>
      </c>
      <c r="H5" s="13" t="s">
        <v>110</v>
      </c>
      <c r="I5" s="13" t="s">
        <v>131</v>
      </c>
      <c r="J5" s="14" t="s">
        <v>111</v>
      </c>
      <c r="K5" s="14" t="s">
        <v>110</v>
      </c>
      <c r="L5" s="14" t="s">
        <v>17</v>
      </c>
      <c r="M5" s="39" t="s">
        <v>132</v>
      </c>
      <c r="N5" s="15">
        <v>43269</v>
      </c>
      <c r="O5" s="15">
        <v>43815</v>
      </c>
      <c r="P5" s="13" t="s">
        <v>92</v>
      </c>
      <c r="Q5" s="13" t="s">
        <v>80</v>
      </c>
      <c r="R5" s="13"/>
      <c r="S5" s="38" t="s">
        <v>133</v>
      </c>
      <c r="T5" s="14" t="s">
        <v>108</v>
      </c>
      <c r="U5" s="13" t="s">
        <v>109</v>
      </c>
      <c r="V5" s="23" t="s">
        <v>80</v>
      </c>
      <c r="W5" s="23" t="s">
        <v>98</v>
      </c>
      <c r="Y5" s="31" t="str">
        <f ca="1">IF(AND(Tabela1[[#This Row],[data obowiązywania statusu PS]]-$Y$1&gt;=0,Z5&lt;=18),"Jest OK","Status minął lub jest za długi okres")</f>
        <v>Jest OK</v>
      </c>
      <c r="Z5" s="27">
        <f>DATEDIF(Tabela1[[#This Row],[data nadania statusu przez OWES ]],Tabela1[[#This Row],[data obowiązywania statusu PS]],"m")</f>
        <v>17</v>
      </c>
      <c r="AA5" s="32" t="str">
        <f t="shared" si="0"/>
        <v>1 rok 5 miesięcy 28 dni</v>
      </c>
    </row>
    <row r="6" spans="1:27" s="23" customFormat="1" ht="28.8">
      <c r="A6" s="14">
        <v>4</v>
      </c>
      <c r="B6" s="13" t="s">
        <v>135</v>
      </c>
      <c r="C6" s="9">
        <v>146878086</v>
      </c>
      <c r="D6" s="14">
        <v>7582353897</v>
      </c>
      <c r="E6" s="13" t="s">
        <v>96</v>
      </c>
      <c r="F6" s="26" t="s">
        <v>136</v>
      </c>
      <c r="G6" s="39" t="s">
        <v>137</v>
      </c>
      <c r="H6" s="13" t="s">
        <v>138</v>
      </c>
      <c r="I6" s="13" t="s">
        <v>139</v>
      </c>
      <c r="J6" s="14" t="s">
        <v>140</v>
      </c>
      <c r="K6" s="14" t="s">
        <v>138</v>
      </c>
      <c r="L6" s="14" t="s">
        <v>17</v>
      </c>
      <c r="M6" s="39" t="s">
        <v>141</v>
      </c>
      <c r="N6" s="15">
        <v>43276</v>
      </c>
      <c r="O6" s="15">
        <v>43824</v>
      </c>
      <c r="P6" s="13" t="s">
        <v>78</v>
      </c>
      <c r="Q6" s="13" t="s">
        <v>79</v>
      </c>
      <c r="R6" s="13" t="s">
        <v>92</v>
      </c>
      <c r="S6" s="38" t="s">
        <v>142</v>
      </c>
      <c r="T6" s="14" t="s">
        <v>108</v>
      </c>
      <c r="U6" s="13" t="s">
        <v>134</v>
      </c>
      <c r="V6" s="23" t="s">
        <v>81</v>
      </c>
      <c r="W6" s="23" t="s">
        <v>95</v>
      </c>
      <c r="Y6" s="31" t="str">
        <f ca="1">IF(AND(Tabela1[[#This Row],[data obowiązywania statusu PS]]-$Y$1&gt;=0,Z6&lt;=18),"Jest OK","Status minął lub jest za długi okres")</f>
        <v>Jest OK</v>
      </c>
      <c r="Z6" s="27">
        <f>DATEDIF(Tabela1[[#This Row],[data nadania statusu przez OWES ]],Tabela1[[#This Row],[data obowiązywania statusu PS]],"m")</f>
        <v>18</v>
      </c>
      <c r="AA6" s="32" t="str">
        <f t="shared" si="0"/>
        <v>1 rok 6 miesięcy 0 dni</v>
      </c>
    </row>
    <row r="7" spans="1:27" s="23" customFormat="1" ht="28.8">
      <c r="A7" s="14">
        <v>5</v>
      </c>
      <c r="B7" s="13" t="s">
        <v>143</v>
      </c>
      <c r="C7" s="9">
        <v>146884974</v>
      </c>
      <c r="D7" s="14">
        <v>7582353934</v>
      </c>
      <c r="E7" s="13" t="s">
        <v>96</v>
      </c>
      <c r="F7" s="26" t="s">
        <v>144</v>
      </c>
      <c r="G7" s="39" t="s">
        <v>304</v>
      </c>
      <c r="H7" s="13" t="s">
        <v>145</v>
      </c>
      <c r="I7" s="13" t="s">
        <v>146</v>
      </c>
      <c r="J7" s="14" t="s">
        <v>147</v>
      </c>
      <c r="K7" s="14" t="s">
        <v>145</v>
      </c>
      <c r="L7" s="14" t="s">
        <v>17</v>
      </c>
      <c r="M7" s="39" t="s">
        <v>148</v>
      </c>
      <c r="N7" s="15">
        <v>43251</v>
      </c>
      <c r="O7" s="15">
        <v>43800</v>
      </c>
      <c r="P7" s="13" t="s">
        <v>79</v>
      </c>
      <c r="Q7" s="13" t="s">
        <v>86</v>
      </c>
      <c r="R7" s="13"/>
      <c r="S7" s="38" t="s">
        <v>149</v>
      </c>
      <c r="T7" s="14" t="s">
        <v>108</v>
      </c>
      <c r="U7" s="13" t="s">
        <v>134</v>
      </c>
      <c r="V7" s="23" t="s">
        <v>82</v>
      </c>
      <c r="W7" s="23" t="s">
        <v>99</v>
      </c>
      <c r="Y7" s="31" t="str">
        <f ca="1">IF(AND(Tabela1[[#This Row],[data obowiązywania statusu PS]]-$Y$1&gt;=0,Z7&lt;=18),"Jest OK","Status minął lub jest za długi okres")</f>
        <v>Jest OK</v>
      </c>
      <c r="Z7" s="27">
        <f>DATEDIF(Tabela1[[#This Row],[data nadania statusu przez OWES ]],Tabela1[[#This Row],[data obowiązywania statusu PS]],"m")</f>
        <v>18</v>
      </c>
      <c r="AA7" s="32" t="str">
        <f t="shared" si="0"/>
        <v>1 rok 6 miesięcy 0 dni</v>
      </c>
    </row>
    <row r="8" spans="1:27" s="23" customFormat="1" ht="43.2">
      <c r="A8" s="14">
        <v>6</v>
      </c>
      <c r="B8" s="13" t="s">
        <v>150</v>
      </c>
      <c r="C8" s="9">
        <v>146669253</v>
      </c>
      <c r="D8" s="14">
        <v>7582353294</v>
      </c>
      <c r="E8" s="13" t="s">
        <v>96</v>
      </c>
      <c r="F8" s="26" t="s">
        <v>151</v>
      </c>
      <c r="G8" s="39" t="s">
        <v>152</v>
      </c>
      <c r="H8" s="13" t="s">
        <v>145</v>
      </c>
      <c r="I8" s="13" t="s">
        <v>153</v>
      </c>
      <c r="J8" s="14" t="s">
        <v>147</v>
      </c>
      <c r="K8" s="14" t="s">
        <v>145</v>
      </c>
      <c r="L8" s="14" t="s">
        <v>17</v>
      </c>
      <c r="M8" s="39" t="s">
        <v>154</v>
      </c>
      <c r="N8" s="15">
        <v>43312</v>
      </c>
      <c r="O8" s="15">
        <v>43861</v>
      </c>
      <c r="P8" s="13" t="s">
        <v>82</v>
      </c>
      <c r="Q8" s="13"/>
      <c r="R8" s="13"/>
      <c r="S8" s="38" t="s">
        <v>155</v>
      </c>
      <c r="T8" s="14" t="s">
        <v>108</v>
      </c>
      <c r="U8" s="13" t="s">
        <v>134</v>
      </c>
      <c r="V8" s="23" t="s">
        <v>52</v>
      </c>
      <c r="W8" s="23" t="s">
        <v>63</v>
      </c>
      <c r="Y8" s="31" t="str">
        <f ca="1">IF(AND(Tabela1[[#This Row],[data obowiązywania statusu PS]]-$Y$1&gt;=0,Z8&lt;=18),"Jest OK","Status minął lub jest za długi okres")</f>
        <v>Jest OK</v>
      </c>
      <c r="Z8" s="27">
        <f>DATEDIF(Tabela1[[#This Row],[data nadania statusu przez OWES ]],Tabela1[[#This Row],[data obowiązywania statusu PS]],"m")</f>
        <v>18</v>
      </c>
      <c r="AA8" s="32" t="str">
        <f t="shared" si="0"/>
        <v>1 rok 6 miesięcy 0 dni</v>
      </c>
    </row>
    <row r="9" spans="1:27" s="23" customFormat="1" ht="28.8">
      <c r="A9" s="14">
        <v>7</v>
      </c>
      <c r="B9" s="13" t="s">
        <v>156</v>
      </c>
      <c r="C9" s="9">
        <v>147284779</v>
      </c>
      <c r="D9" s="14">
        <v>7582355040</v>
      </c>
      <c r="E9" s="13" t="s">
        <v>96</v>
      </c>
      <c r="F9" s="26" t="s">
        <v>157</v>
      </c>
      <c r="G9" s="39" t="s">
        <v>158</v>
      </c>
      <c r="H9" s="13" t="s">
        <v>145</v>
      </c>
      <c r="I9" s="13" t="s">
        <v>159</v>
      </c>
      <c r="J9" s="14" t="s">
        <v>147</v>
      </c>
      <c r="K9" s="14" t="s">
        <v>145</v>
      </c>
      <c r="L9" s="14" t="s">
        <v>17</v>
      </c>
      <c r="M9" s="39" t="s">
        <v>160</v>
      </c>
      <c r="N9" s="15">
        <v>43251</v>
      </c>
      <c r="O9" s="15">
        <v>43800</v>
      </c>
      <c r="P9" s="13" t="s">
        <v>52</v>
      </c>
      <c r="Q9" s="13" t="s">
        <v>87</v>
      </c>
      <c r="R9" s="13"/>
      <c r="S9" s="38" t="s">
        <v>161</v>
      </c>
      <c r="T9" s="14" t="s">
        <v>108</v>
      </c>
      <c r="U9" s="13" t="s">
        <v>134</v>
      </c>
      <c r="V9" s="23" t="s">
        <v>53</v>
      </c>
      <c r="W9" s="23" t="s">
        <v>65</v>
      </c>
      <c r="Y9" s="31" t="str">
        <f ca="1">IF(AND(Tabela1[[#This Row],[data obowiązywania statusu PS]]-$Y$1&gt;=0,Z9&lt;=18),"Jest OK","Status minął lub jest za długi okres")</f>
        <v>Jest OK</v>
      </c>
      <c r="Z9" s="27">
        <f>DATEDIF(Tabela1[[#This Row],[data nadania statusu przez OWES ]],Tabela1[[#This Row],[data obowiązywania statusu PS]],"m")</f>
        <v>18</v>
      </c>
      <c r="AA9" s="32" t="str">
        <f t="shared" si="0"/>
        <v>1 rok 6 miesięcy 0 dni</v>
      </c>
    </row>
    <row r="10" spans="1:27" s="23" customFormat="1" ht="28.8">
      <c r="A10" s="14">
        <v>8</v>
      </c>
      <c r="B10" s="13" t="s">
        <v>162</v>
      </c>
      <c r="C10" s="9">
        <v>369057149</v>
      </c>
      <c r="D10" s="14">
        <v>7571485000</v>
      </c>
      <c r="E10" s="13" t="s">
        <v>96</v>
      </c>
      <c r="F10" s="26" t="s">
        <v>163</v>
      </c>
      <c r="G10" s="39" t="s">
        <v>164</v>
      </c>
      <c r="H10" s="13" t="s">
        <v>165</v>
      </c>
      <c r="I10" s="13" t="s">
        <v>166</v>
      </c>
      <c r="J10" s="14" t="s">
        <v>167</v>
      </c>
      <c r="K10" s="14" t="s">
        <v>165</v>
      </c>
      <c r="L10" s="14" t="s">
        <v>17</v>
      </c>
      <c r="M10" s="39" t="s">
        <v>168</v>
      </c>
      <c r="N10" s="15">
        <v>43270</v>
      </c>
      <c r="O10" s="15">
        <v>43818</v>
      </c>
      <c r="P10" s="13" t="s">
        <v>87</v>
      </c>
      <c r="Q10" s="13" t="s">
        <v>80</v>
      </c>
      <c r="R10" s="13" t="s">
        <v>92</v>
      </c>
      <c r="S10" s="38" t="s">
        <v>169</v>
      </c>
      <c r="T10" s="14" t="s">
        <v>108</v>
      </c>
      <c r="U10" s="13" t="s">
        <v>134</v>
      </c>
      <c r="V10" s="23" t="s">
        <v>83</v>
      </c>
      <c r="W10" s="23" t="s">
        <v>100</v>
      </c>
      <c r="Y10" s="31" t="str">
        <f ca="1">IF(AND(Tabela1[[#This Row],[data obowiązywania statusu PS]]-$Y$1&gt;=0,Z10&lt;=18),"Jest OK","Status minął lub jest za długi okres")</f>
        <v>Jest OK</v>
      </c>
      <c r="Z10" s="27">
        <f>DATEDIF(Tabela1[[#This Row],[data nadania statusu przez OWES ]],Tabela1[[#This Row],[data obowiązywania statusu PS]],"m")</f>
        <v>18</v>
      </c>
      <c r="AA10" s="32" t="str">
        <f t="shared" si="0"/>
        <v>1 rok 6 miesięcy 0 dni</v>
      </c>
    </row>
    <row r="11" spans="1:27" s="23" customFormat="1" ht="43.2">
      <c r="A11" s="14">
        <v>9</v>
      </c>
      <c r="B11" s="13" t="s">
        <v>170</v>
      </c>
      <c r="C11" s="9">
        <v>146855257</v>
      </c>
      <c r="D11" s="14">
        <v>7991968515</v>
      </c>
      <c r="E11" s="13" t="s">
        <v>96</v>
      </c>
      <c r="F11" s="26" t="s">
        <v>171</v>
      </c>
      <c r="G11" s="39" t="s">
        <v>172</v>
      </c>
      <c r="H11" s="13" t="s">
        <v>173</v>
      </c>
      <c r="I11" s="13" t="s">
        <v>174</v>
      </c>
      <c r="J11" s="14" t="s">
        <v>175</v>
      </c>
      <c r="K11" s="14" t="s">
        <v>173</v>
      </c>
      <c r="L11" s="14" t="s">
        <v>17</v>
      </c>
      <c r="M11" s="39" t="s">
        <v>176</v>
      </c>
      <c r="N11" s="15">
        <v>43308</v>
      </c>
      <c r="O11" s="15">
        <v>43857</v>
      </c>
      <c r="P11" s="13" t="s">
        <v>80</v>
      </c>
      <c r="Q11" s="13" t="s">
        <v>87</v>
      </c>
      <c r="R11" s="13"/>
      <c r="S11" s="38" t="s">
        <v>177</v>
      </c>
      <c r="T11" s="14" t="s">
        <v>108</v>
      </c>
      <c r="U11" s="13" t="s">
        <v>178</v>
      </c>
      <c r="V11" s="23" t="s">
        <v>84</v>
      </c>
      <c r="W11" s="23" t="s">
        <v>101</v>
      </c>
      <c r="Y11" s="31" t="str">
        <f ca="1">IF(AND(Tabela1[[#This Row],[data obowiązywania statusu PS]]-$Y$1&gt;=0,Z11&lt;=18),"Jest OK","Status minął lub jest za długi okres")</f>
        <v>Jest OK</v>
      </c>
      <c r="Z11" s="27">
        <f>DATEDIF(Tabela1[[#This Row],[data nadania statusu przez OWES ]],Tabela1[[#This Row],[data obowiązywania statusu PS]],"m")</f>
        <v>18</v>
      </c>
      <c r="AA11" s="32" t="str">
        <f t="shared" si="0"/>
        <v>1 rok 6 miesięcy 0 dni</v>
      </c>
    </row>
    <row r="12" spans="1:27" s="23" customFormat="1" ht="43.2">
      <c r="A12" s="14">
        <v>10</v>
      </c>
      <c r="B12" s="13" t="s">
        <v>179</v>
      </c>
      <c r="C12" s="9">
        <v>147144765</v>
      </c>
      <c r="D12" s="14">
        <v>7962964348</v>
      </c>
      <c r="E12" s="13" t="s">
        <v>96</v>
      </c>
      <c r="F12" s="26" t="s">
        <v>180</v>
      </c>
      <c r="G12" s="39" t="s">
        <v>181</v>
      </c>
      <c r="H12" s="13" t="s">
        <v>182</v>
      </c>
      <c r="I12" s="13" t="s">
        <v>183</v>
      </c>
      <c r="J12" s="14" t="s">
        <v>184</v>
      </c>
      <c r="K12" s="14" t="s">
        <v>182</v>
      </c>
      <c r="L12" s="14" t="s">
        <v>17</v>
      </c>
      <c r="M12" s="39" t="s">
        <v>185</v>
      </c>
      <c r="N12" s="15">
        <v>43392</v>
      </c>
      <c r="O12" s="15">
        <v>43940</v>
      </c>
      <c r="P12" s="13" t="s">
        <v>92</v>
      </c>
      <c r="Q12" s="13" t="s">
        <v>79</v>
      </c>
      <c r="R12" s="13" t="s">
        <v>80</v>
      </c>
      <c r="S12" s="38" t="s">
        <v>186</v>
      </c>
      <c r="T12" s="14" t="s">
        <v>108</v>
      </c>
      <c r="U12" s="13" t="s">
        <v>178</v>
      </c>
      <c r="V12" s="23" t="s">
        <v>85</v>
      </c>
      <c r="W12" s="23" t="s">
        <v>102</v>
      </c>
      <c r="Y12" s="31" t="str">
        <f ca="1">IF(AND(Tabela1[[#This Row],[data obowiązywania statusu PS]]-$Y$1&gt;=0,Z12&lt;=18),"Jest OK","Status minął lub jest za długi okres")</f>
        <v>Jest OK</v>
      </c>
      <c r="Z12" s="27">
        <f>DATEDIF(Tabela1[[#This Row],[data nadania statusu przez OWES ]],Tabela1[[#This Row],[data obowiązywania statusu PS]],"m")</f>
        <v>18</v>
      </c>
      <c r="AA12" s="32" t="str">
        <f t="shared" si="0"/>
        <v>1 rok 6 miesięcy 0 dni</v>
      </c>
    </row>
    <row r="13" spans="1:27" s="23" customFormat="1" ht="28.8">
      <c r="A13" s="14">
        <v>11</v>
      </c>
      <c r="B13" s="13" t="s">
        <v>187</v>
      </c>
      <c r="C13" s="9">
        <v>369652225</v>
      </c>
      <c r="D13" s="14">
        <v>7962983127</v>
      </c>
      <c r="E13" s="13" t="s">
        <v>99</v>
      </c>
      <c r="F13" s="26" t="s">
        <v>188</v>
      </c>
      <c r="G13" s="39" t="s">
        <v>189</v>
      </c>
      <c r="H13" s="13" t="s">
        <v>190</v>
      </c>
      <c r="I13" s="13" t="s">
        <v>191</v>
      </c>
      <c r="J13" s="14" t="s">
        <v>192</v>
      </c>
      <c r="K13" s="14" t="s">
        <v>190</v>
      </c>
      <c r="L13" s="14" t="s">
        <v>17</v>
      </c>
      <c r="M13" s="39" t="s">
        <v>193</v>
      </c>
      <c r="N13" s="15">
        <v>43242</v>
      </c>
      <c r="O13" s="15">
        <v>43791</v>
      </c>
      <c r="P13" s="13" t="s">
        <v>80</v>
      </c>
      <c r="Q13" s="13" t="s">
        <v>87</v>
      </c>
      <c r="R13" s="13" t="s">
        <v>89</v>
      </c>
      <c r="S13" s="38" t="s">
        <v>194</v>
      </c>
      <c r="T13" s="14" t="s">
        <v>108</v>
      </c>
      <c r="U13" s="13" t="s">
        <v>178</v>
      </c>
      <c r="V13" s="23" t="s">
        <v>86</v>
      </c>
      <c r="W13" s="23" t="s">
        <v>64</v>
      </c>
      <c r="Y13" s="31" t="str">
        <f ca="1">IF(AND(Tabela1[[#This Row],[data obowiązywania statusu PS]]-$Y$1&gt;=0,Z13&lt;=18),"Jest OK","Status minął lub jest za długi okres")</f>
        <v>Jest OK</v>
      </c>
      <c r="Z13" s="27">
        <f>DATEDIF(Tabela1[[#This Row],[data nadania statusu przez OWES ]],Tabela1[[#This Row],[data obowiązywania statusu PS]],"m")</f>
        <v>18</v>
      </c>
      <c r="AA13" s="32" t="str">
        <f t="shared" si="0"/>
        <v>1 rok 6 miesięcy 0 dni</v>
      </c>
    </row>
    <row r="14" spans="1:27" s="23" customFormat="1" ht="43.2">
      <c r="A14" s="14">
        <v>12</v>
      </c>
      <c r="B14" s="13" t="s">
        <v>195</v>
      </c>
      <c r="C14" s="9">
        <v>369121396</v>
      </c>
      <c r="D14" s="14">
        <v>9482612780</v>
      </c>
      <c r="E14" s="13" t="s">
        <v>100</v>
      </c>
      <c r="F14" s="26" t="s">
        <v>196</v>
      </c>
      <c r="G14" s="39" t="s">
        <v>197</v>
      </c>
      <c r="H14" s="13" t="s">
        <v>190</v>
      </c>
      <c r="I14" s="13" t="s">
        <v>198</v>
      </c>
      <c r="J14" s="14" t="s">
        <v>199</v>
      </c>
      <c r="K14" s="14" t="s">
        <v>190</v>
      </c>
      <c r="L14" s="14" t="s">
        <v>17</v>
      </c>
      <c r="M14" s="39" t="s">
        <v>193</v>
      </c>
      <c r="N14" s="15">
        <v>43249</v>
      </c>
      <c r="O14" s="15">
        <v>43798</v>
      </c>
      <c r="P14" s="13" t="s">
        <v>80</v>
      </c>
      <c r="Q14" s="13" t="s">
        <v>87</v>
      </c>
      <c r="R14" s="13" t="s">
        <v>89</v>
      </c>
      <c r="S14" s="38" t="s">
        <v>200</v>
      </c>
      <c r="T14" s="14" t="s">
        <v>108</v>
      </c>
      <c r="U14" s="13" t="s">
        <v>178</v>
      </c>
      <c r="V14" s="23" t="s">
        <v>87</v>
      </c>
      <c r="W14" s="23" t="s">
        <v>103</v>
      </c>
      <c r="Y14" s="31" t="str">
        <f ca="1">IF(AND(Tabela1[[#This Row],[data obowiązywania statusu PS]]-$Y$1&gt;=0,Z14&lt;=18),"Jest OK","Status minął lub jest za długi okres")</f>
        <v>Jest OK</v>
      </c>
      <c r="Z14" s="27">
        <f>DATEDIF(Tabela1[[#This Row],[data nadania statusu przez OWES ]],Tabela1[[#This Row],[data obowiązywania statusu PS]],"m")</f>
        <v>18</v>
      </c>
      <c r="AA14" s="32" t="str">
        <f t="shared" si="0"/>
        <v>1 rok 6 miesięcy 0 dni</v>
      </c>
    </row>
    <row r="15" spans="1:27" s="23" customFormat="1" ht="28.8">
      <c r="A15" s="14">
        <v>13</v>
      </c>
      <c r="B15" s="13" t="s">
        <v>201</v>
      </c>
      <c r="C15" s="9">
        <v>380233474</v>
      </c>
      <c r="D15" s="14">
        <v>7571485566</v>
      </c>
      <c r="E15" s="13" t="s">
        <v>96</v>
      </c>
      <c r="F15" s="26" t="s">
        <v>202</v>
      </c>
      <c r="G15" s="39" t="s">
        <v>203</v>
      </c>
      <c r="H15" s="13" t="s">
        <v>204</v>
      </c>
      <c r="I15" s="13" t="s">
        <v>205</v>
      </c>
      <c r="J15" s="14" t="s">
        <v>206</v>
      </c>
      <c r="K15" s="14" t="s">
        <v>537</v>
      </c>
      <c r="L15" s="14" t="s">
        <v>17</v>
      </c>
      <c r="M15" s="39" t="s">
        <v>193</v>
      </c>
      <c r="N15" s="15">
        <v>43262</v>
      </c>
      <c r="O15" s="15">
        <v>43810</v>
      </c>
      <c r="P15" s="13" t="s">
        <v>79</v>
      </c>
      <c r="Q15" s="13" t="s">
        <v>85</v>
      </c>
      <c r="R15" s="13" t="s">
        <v>89</v>
      </c>
      <c r="S15" s="38" t="s">
        <v>207</v>
      </c>
      <c r="T15" s="14" t="s">
        <v>108</v>
      </c>
      <c r="U15" s="13" t="s">
        <v>134</v>
      </c>
      <c r="V15" s="23" t="s">
        <v>88</v>
      </c>
      <c r="W15" s="23" t="s">
        <v>104</v>
      </c>
      <c r="Y15" s="31" t="str">
        <f ca="1">IF(AND(Tabela1[[#This Row],[data obowiązywania statusu PS]]-$Y$1&gt;=0,Z15&lt;=18),"Jest OK","Status minął lub jest za długi okres")</f>
        <v>Jest OK</v>
      </c>
      <c r="Z15" s="27">
        <f>DATEDIF(Tabela1[[#This Row],[data nadania statusu przez OWES ]],Tabela1[[#This Row],[data obowiązywania statusu PS]],"m")</f>
        <v>18</v>
      </c>
      <c r="AA15" s="32" t="str">
        <f t="shared" si="0"/>
        <v>1 rok 6 miesięcy 0 dni</v>
      </c>
    </row>
    <row r="16" spans="1:27" s="23" customFormat="1" ht="28.8">
      <c r="A16" s="14">
        <v>14</v>
      </c>
      <c r="B16" s="13" t="s">
        <v>208</v>
      </c>
      <c r="C16" s="9">
        <v>362748672</v>
      </c>
      <c r="D16" s="14">
        <v>7962969475</v>
      </c>
      <c r="E16" s="13" t="s">
        <v>63</v>
      </c>
      <c r="F16" s="26" t="s">
        <v>209</v>
      </c>
      <c r="G16" s="39" t="s">
        <v>210</v>
      </c>
      <c r="H16" s="13" t="s">
        <v>190</v>
      </c>
      <c r="I16" s="13" t="s">
        <v>211</v>
      </c>
      <c r="J16" s="14" t="s">
        <v>192</v>
      </c>
      <c r="K16" s="14" t="s">
        <v>190</v>
      </c>
      <c r="L16" s="14" t="s">
        <v>17</v>
      </c>
      <c r="M16" s="39" t="s">
        <v>212</v>
      </c>
      <c r="N16" s="15">
        <v>43283</v>
      </c>
      <c r="O16" s="15">
        <v>43832</v>
      </c>
      <c r="P16" s="13" t="s">
        <v>86</v>
      </c>
      <c r="Q16" s="13" t="s">
        <v>79</v>
      </c>
      <c r="R16" s="13" t="s">
        <v>89</v>
      </c>
      <c r="S16" s="38" t="s">
        <v>213</v>
      </c>
      <c r="T16" s="14" t="s">
        <v>108</v>
      </c>
      <c r="U16" s="13" t="s">
        <v>178</v>
      </c>
      <c r="V16" s="23" t="s">
        <v>89</v>
      </c>
      <c r="W16" s="23" t="s">
        <v>105</v>
      </c>
      <c r="Y16" s="31" t="str">
        <f ca="1">IF(AND(Tabela1[[#This Row],[data obowiązywania statusu PS]]-$Y$1&gt;=0,Z16&lt;=18),"Jest OK","Status minął lub jest za długi okres")</f>
        <v>Jest OK</v>
      </c>
      <c r="Z16" s="27">
        <f>DATEDIF(Tabela1[[#This Row],[data nadania statusu przez OWES ]],Tabela1[[#This Row],[data obowiązywania statusu PS]],"m")</f>
        <v>18</v>
      </c>
      <c r="AA16" s="32" t="str">
        <f t="shared" si="0"/>
        <v>1 rok 6 miesięcy 0 dni</v>
      </c>
    </row>
    <row r="17" spans="1:27" s="23" customFormat="1" ht="57.6">
      <c r="A17" s="14">
        <v>15</v>
      </c>
      <c r="B17" s="13" t="s">
        <v>214</v>
      </c>
      <c r="C17" s="9">
        <v>141005123</v>
      </c>
      <c r="D17" s="14">
        <v>7962783658</v>
      </c>
      <c r="E17" s="13" t="s">
        <v>100</v>
      </c>
      <c r="F17" s="26" t="s">
        <v>215</v>
      </c>
      <c r="G17" s="39" t="s">
        <v>216</v>
      </c>
      <c r="H17" s="13" t="s">
        <v>190</v>
      </c>
      <c r="I17" s="13" t="s">
        <v>217</v>
      </c>
      <c r="J17" s="14" t="s">
        <v>199</v>
      </c>
      <c r="K17" s="14" t="s">
        <v>190</v>
      </c>
      <c r="L17" s="14" t="s">
        <v>17</v>
      </c>
      <c r="M17" s="39" t="s">
        <v>218</v>
      </c>
      <c r="N17" s="15">
        <v>43285</v>
      </c>
      <c r="O17" s="15">
        <v>43834</v>
      </c>
      <c r="P17" s="13" t="s">
        <v>82</v>
      </c>
      <c r="Q17" s="13" t="s">
        <v>87</v>
      </c>
      <c r="R17" s="13" t="s">
        <v>89</v>
      </c>
      <c r="S17" s="38" t="s">
        <v>219</v>
      </c>
      <c r="T17" s="14" t="s">
        <v>108</v>
      </c>
      <c r="U17" s="13" t="s">
        <v>178</v>
      </c>
      <c r="V17" s="23" t="s">
        <v>90</v>
      </c>
      <c r="Y17" s="31" t="str">
        <f ca="1">IF(AND(Tabela1[[#This Row],[data obowiązywania statusu PS]]-$Y$1&gt;=0,Z17&lt;=18),"Jest OK","Status minął lub jest za długi okres")</f>
        <v>Jest OK</v>
      </c>
      <c r="Z17" s="27">
        <f>DATEDIF(Tabela1[[#This Row],[data nadania statusu przez OWES ]],Tabela1[[#This Row],[data obowiązywania statusu PS]],"m")</f>
        <v>18</v>
      </c>
      <c r="AA17" s="32" t="str">
        <f t="shared" si="0"/>
        <v>1 rok 6 miesięcy 0 dni</v>
      </c>
    </row>
    <row r="18" spans="1:27" s="23" customFormat="1" ht="28.8">
      <c r="A18" s="14">
        <v>16</v>
      </c>
      <c r="B18" s="13" t="s">
        <v>220</v>
      </c>
      <c r="C18" s="9">
        <v>363291111</v>
      </c>
      <c r="D18" s="14">
        <v>5691877836</v>
      </c>
      <c r="E18" s="13" t="s">
        <v>63</v>
      </c>
      <c r="F18" s="26" t="s">
        <v>221</v>
      </c>
      <c r="G18" s="39" t="s">
        <v>222</v>
      </c>
      <c r="H18" s="13" t="s">
        <v>223</v>
      </c>
      <c r="I18" s="13" t="s">
        <v>224</v>
      </c>
      <c r="J18" s="14" t="s">
        <v>225</v>
      </c>
      <c r="K18" s="14" t="s">
        <v>110</v>
      </c>
      <c r="L18" s="14" t="s">
        <v>17</v>
      </c>
      <c r="M18" s="39" t="s">
        <v>226</v>
      </c>
      <c r="N18" s="15">
        <v>43343</v>
      </c>
      <c r="O18" s="15">
        <v>43892</v>
      </c>
      <c r="P18" s="13" t="s">
        <v>87</v>
      </c>
      <c r="Q18" s="13" t="s">
        <v>86</v>
      </c>
      <c r="R18" s="13" t="s">
        <v>82</v>
      </c>
      <c r="S18" s="38" t="s">
        <v>227</v>
      </c>
      <c r="T18" s="14" t="s">
        <v>108</v>
      </c>
      <c r="U18" s="13" t="s">
        <v>109</v>
      </c>
      <c r="V18" s="23" t="s">
        <v>91</v>
      </c>
      <c r="Y18" s="31" t="str">
        <f ca="1">IF(AND(Tabela1[[#This Row],[data obowiązywania statusu PS]]-$Y$1&gt;=0,Z18&lt;=18),"Jest OK","Status minął lub jest za długi okres")</f>
        <v>Jest OK</v>
      </c>
      <c r="Z18" s="27">
        <f>DATEDIF(Tabela1[[#This Row],[data nadania statusu przez OWES ]],Tabela1[[#This Row],[data obowiązywania statusu PS]],"m")</f>
        <v>18</v>
      </c>
      <c r="AA18" s="32" t="str">
        <f t="shared" si="0"/>
        <v>1 rok 6 miesięcy 0 dni</v>
      </c>
    </row>
    <row r="19" spans="1:27" s="23" customFormat="1" ht="43.2">
      <c r="A19" s="14">
        <v>17</v>
      </c>
      <c r="B19" s="13" t="s">
        <v>228</v>
      </c>
      <c r="C19" s="9">
        <v>140536568</v>
      </c>
      <c r="D19" s="14">
        <v>7582198563</v>
      </c>
      <c r="E19" s="13" t="s">
        <v>65</v>
      </c>
      <c r="F19" s="26" t="s">
        <v>229</v>
      </c>
      <c r="G19" s="39" t="s">
        <v>230</v>
      </c>
      <c r="H19" s="13" t="s">
        <v>231</v>
      </c>
      <c r="I19" s="13" t="s">
        <v>232</v>
      </c>
      <c r="J19" s="14" t="s">
        <v>233</v>
      </c>
      <c r="K19" s="14" t="s">
        <v>231</v>
      </c>
      <c r="L19" s="14" t="s">
        <v>17</v>
      </c>
      <c r="M19" s="39" t="s">
        <v>234</v>
      </c>
      <c r="N19" s="15">
        <v>43343</v>
      </c>
      <c r="O19" s="15">
        <v>43892</v>
      </c>
      <c r="P19" s="13" t="s">
        <v>80</v>
      </c>
      <c r="Q19" s="13" t="s">
        <v>87</v>
      </c>
      <c r="R19" s="13" t="s">
        <v>92</v>
      </c>
      <c r="S19" s="38" t="s">
        <v>235</v>
      </c>
      <c r="T19" s="14" t="s">
        <v>108</v>
      </c>
      <c r="U19" s="13" t="s">
        <v>134</v>
      </c>
      <c r="V19" s="23" t="s">
        <v>92</v>
      </c>
      <c r="Y19" s="31" t="str">
        <f ca="1">IF(AND(Tabela1[[#This Row],[data obowiązywania statusu PS]]-$Y$1&gt;=0,Z19&lt;=18),"Jest OK","Status minął lub jest za długi okres")</f>
        <v>Jest OK</v>
      </c>
      <c r="Z19" s="27">
        <f>DATEDIF(Tabela1[[#This Row],[data nadania statusu przez OWES ]],Tabela1[[#This Row],[data obowiązywania statusu PS]],"m")</f>
        <v>18</v>
      </c>
      <c r="AA19" s="32" t="str">
        <f t="shared" si="0"/>
        <v>1 rok 6 miesięcy 0 dni</v>
      </c>
    </row>
    <row r="20" spans="1:27" s="23" customFormat="1" ht="28.8">
      <c r="A20" s="14">
        <v>18</v>
      </c>
      <c r="B20" s="13" t="s">
        <v>236</v>
      </c>
      <c r="C20" s="9">
        <v>367030293</v>
      </c>
      <c r="D20" s="14">
        <v>7962977322</v>
      </c>
      <c r="E20" s="13" t="s">
        <v>63</v>
      </c>
      <c r="F20" s="26" t="s">
        <v>237</v>
      </c>
      <c r="G20" s="39" t="s">
        <v>303</v>
      </c>
      <c r="H20" s="13" t="s">
        <v>190</v>
      </c>
      <c r="I20" s="13" t="s">
        <v>238</v>
      </c>
      <c r="J20" s="14" t="s">
        <v>192</v>
      </c>
      <c r="K20" s="14" t="s">
        <v>190</v>
      </c>
      <c r="L20" s="14" t="s">
        <v>17</v>
      </c>
      <c r="M20" s="39" t="s">
        <v>239</v>
      </c>
      <c r="N20" s="15">
        <v>43353</v>
      </c>
      <c r="O20" s="15">
        <v>43900</v>
      </c>
      <c r="P20" s="13" t="s">
        <v>80</v>
      </c>
      <c r="Q20" s="13" t="s">
        <v>87</v>
      </c>
      <c r="R20" s="13"/>
      <c r="S20" s="38" t="s">
        <v>240</v>
      </c>
      <c r="T20" s="14" t="s">
        <v>108</v>
      </c>
      <c r="U20" s="13" t="s">
        <v>178</v>
      </c>
      <c r="V20" s="23" t="s">
        <v>93</v>
      </c>
      <c r="Y20" s="31" t="str">
        <f ca="1">IF(AND(Tabela1[[#This Row],[data obowiązywania statusu PS]]-$Y$1&gt;=0,Z20&lt;=18),"Jest OK","Status minął lub jest za długi okres")</f>
        <v>Jest OK</v>
      </c>
      <c r="Z20" s="27">
        <f>DATEDIF(Tabela1[[#This Row],[data nadania statusu przez OWES ]],Tabela1[[#This Row],[data obowiązywania statusu PS]],"m")</f>
        <v>18</v>
      </c>
      <c r="AA20" s="32" t="str">
        <f t="shared" si="0"/>
        <v>1 rok 6 miesięcy 0 dni</v>
      </c>
    </row>
    <row r="21" spans="1:27" s="23" customFormat="1" ht="43.2">
      <c r="A21" s="14">
        <v>19</v>
      </c>
      <c r="B21" s="13" t="s">
        <v>241</v>
      </c>
      <c r="C21" s="9">
        <v>142948080</v>
      </c>
      <c r="D21" s="14">
        <v>7591738450</v>
      </c>
      <c r="E21" s="13" t="s">
        <v>63</v>
      </c>
      <c r="F21" s="26" t="s">
        <v>242</v>
      </c>
      <c r="G21" s="39" t="s">
        <v>243</v>
      </c>
      <c r="H21" s="13" t="s">
        <v>244</v>
      </c>
      <c r="I21" s="13" t="s">
        <v>245</v>
      </c>
      <c r="J21" s="14" t="s">
        <v>246</v>
      </c>
      <c r="K21" s="14" t="s">
        <v>244</v>
      </c>
      <c r="L21" s="14" t="s">
        <v>17</v>
      </c>
      <c r="M21" s="39" t="s">
        <v>247</v>
      </c>
      <c r="N21" s="15">
        <v>43361</v>
      </c>
      <c r="O21" s="15">
        <v>43908</v>
      </c>
      <c r="P21" s="13" t="s">
        <v>80</v>
      </c>
      <c r="Q21" s="13"/>
      <c r="R21" s="13"/>
      <c r="S21" s="38" t="s">
        <v>248</v>
      </c>
      <c r="T21" s="14" t="s">
        <v>108</v>
      </c>
      <c r="U21" s="13" t="s">
        <v>134</v>
      </c>
      <c r="Y21" s="31" t="str">
        <f ca="1">IF(AND(Tabela1[[#This Row],[data obowiązywania statusu PS]]-$Y$1&gt;=0,Z21&lt;=18),"Jest OK","Status minął lub jest za długi okres")</f>
        <v>Jest OK</v>
      </c>
      <c r="Z21" s="27">
        <f>DATEDIF(Tabela1[[#This Row],[data nadania statusu przez OWES ]],Tabela1[[#This Row],[data obowiązywania statusu PS]],"m")</f>
        <v>18</v>
      </c>
      <c r="AA21" s="32" t="str">
        <f t="shared" si="0"/>
        <v>1 rok 6 miesięcy 0 dni</v>
      </c>
    </row>
    <row r="22" spans="1:27" s="23" customFormat="1" ht="28.8">
      <c r="A22" s="14">
        <v>20</v>
      </c>
      <c r="B22" s="13" t="s">
        <v>249</v>
      </c>
      <c r="C22" s="9">
        <v>146640338</v>
      </c>
      <c r="D22" s="14">
        <v>9482599051</v>
      </c>
      <c r="E22" s="13" t="s">
        <v>63</v>
      </c>
      <c r="F22" s="26" t="s">
        <v>250</v>
      </c>
      <c r="G22" s="39" t="s">
        <v>251</v>
      </c>
      <c r="H22" s="13" t="s">
        <v>252</v>
      </c>
      <c r="I22" s="13" t="s">
        <v>253</v>
      </c>
      <c r="J22" s="14" t="s">
        <v>254</v>
      </c>
      <c r="K22" s="14" t="s">
        <v>255</v>
      </c>
      <c r="L22" s="14" t="s">
        <v>17</v>
      </c>
      <c r="M22" s="39" t="s">
        <v>256</v>
      </c>
      <c r="N22" s="15">
        <v>43390</v>
      </c>
      <c r="O22" s="15">
        <v>43938</v>
      </c>
      <c r="P22" s="13" t="s">
        <v>80</v>
      </c>
      <c r="Q22" s="13" t="s">
        <v>87</v>
      </c>
      <c r="R22" s="13" t="s">
        <v>89</v>
      </c>
      <c r="S22" s="38" t="s">
        <v>257</v>
      </c>
      <c r="T22" s="14" t="s">
        <v>108</v>
      </c>
      <c r="U22" s="13" t="s">
        <v>178</v>
      </c>
      <c r="Y22" s="31" t="str">
        <f ca="1">IF(AND(Tabela1[[#This Row],[data obowiązywania statusu PS]]-$Y$1&gt;=0,Z22&lt;=18),"Jest OK","Status minął lub jest za długi okres")</f>
        <v>Jest OK</v>
      </c>
      <c r="Z22" s="27">
        <f>DATEDIF(Tabela1[[#This Row],[data nadania statusu przez OWES ]],Tabela1[[#This Row],[data obowiązywania statusu PS]],"m")</f>
        <v>18</v>
      </c>
      <c r="AA22" s="32" t="str">
        <f t="shared" si="0"/>
        <v>1 rok 6 miesięcy 0 dni</v>
      </c>
    </row>
    <row r="23" spans="1:27" s="23" customFormat="1" ht="28.8">
      <c r="A23" s="14">
        <v>21</v>
      </c>
      <c r="B23" s="13" t="s">
        <v>258</v>
      </c>
      <c r="C23" s="9">
        <v>142793625</v>
      </c>
      <c r="D23" s="14">
        <v>7621987182</v>
      </c>
      <c r="E23" s="13" t="s">
        <v>63</v>
      </c>
      <c r="F23" s="26">
        <v>608012077</v>
      </c>
      <c r="G23" s="39" t="s">
        <v>259</v>
      </c>
      <c r="H23" s="13" t="s">
        <v>260</v>
      </c>
      <c r="I23" s="13" t="s">
        <v>261</v>
      </c>
      <c r="J23" s="14" t="s">
        <v>262</v>
      </c>
      <c r="K23" s="14" t="s">
        <v>260</v>
      </c>
      <c r="L23" s="14" t="s">
        <v>17</v>
      </c>
      <c r="M23" s="39" t="s">
        <v>263</v>
      </c>
      <c r="N23" s="15">
        <v>43419</v>
      </c>
      <c r="O23" s="15">
        <v>43966</v>
      </c>
      <c r="P23" s="13" t="s">
        <v>92</v>
      </c>
      <c r="Q23" s="13" t="s">
        <v>93</v>
      </c>
      <c r="R23" s="13" t="s">
        <v>80</v>
      </c>
      <c r="S23" s="38" t="s">
        <v>264</v>
      </c>
      <c r="T23" s="14" t="s">
        <v>108</v>
      </c>
      <c r="U23" s="13" t="s">
        <v>134</v>
      </c>
      <c r="Y23" s="31" t="str">
        <f ca="1">IF(AND(Tabela1[[#This Row],[data obowiązywania statusu PS]]-$Y$1&gt;=0,Z23&lt;=18),"Jest OK","Status minął lub jest za długi okres")</f>
        <v>Jest OK</v>
      </c>
      <c r="Z23" s="27">
        <f>DATEDIF(Tabela1[[#This Row],[data nadania statusu przez OWES ]],Tabela1[[#This Row],[data obowiązywania statusu PS]],"m")</f>
        <v>18</v>
      </c>
      <c r="AA23" s="32" t="str">
        <f t="shared" si="0"/>
        <v>1 rok 6 miesięcy 0 dni</v>
      </c>
    </row>
    <row r="24" spans="1:27" s="23" customFormat="1" ht="28.8">
      <c r="A24" s="14">
        <v>22</v>
      </c>
      <c r="B24" s="13" t="s">
        <v>265</v>
      </c>
      <c r="C24" s="9">
        <v>363931792</v>
      </c>
      <c r="D24" s="14">
        <v>8111770372</v>
      </c>
      <c r="E24" s="13" t="s">
        <v>99</v>
      </c>
      <c r="F24" s="26">
        <v>734450715</v>
      </c>
      <c r="G24" s="39" t="s">
        <v>266</v>
      </c>
      <c r="H24" s="13" t="s">
        <v>267</v>
      </c>
      <c r="I24" s="13" t="s">
        <v>268</v>
      </c>
      <c r="J24" s="14" t="s">
        <v>269</v>
      </c>
      <c r="K24" s="14" t="s">
        <v>267</v>
      </c>
      <c r="L24" s="14" t="s">
        <v>17</v>
      </c>
      <c r="M24" s="39" t="s">
        <v>270</v>
      </c>
      <c r="N24" s="15">
        <v>43430</v>
      </c>
      <c r="O24" s="15">
        <v>43977</v>
      </c>
      <c r="P24" s="13" t="s">
        <v>80</v>
      </c>
      <c r="Q24" s="13" t="s">
        <v>81</v>
      </c>
      <c r="R24" s="13"/>
      <c r="S24" s="38" t="s">
        <v>271</v>
      </c>
      <c r="T24" s="14" t="s">
        <v>108</v>
      </c>
      <c r="U24" s="13" t="s">
        <v>178</v>
      </c>
      <c r="Y24" s="31" t="str">
        <f ca="1">IF(AND(Tabela1[[#This Row],[data obowiązywania statusu PS]]-$Y$1&gt;=0,Z24&lt;=18),"Jest OK","Status minął lub jest za długi okres")</f>
        <v>Jest OK</v>
      </c>
      <c r="Z24" s="27">
        <f>DATEDIF(Tabela1[[#This Row],[data nadania statusu przez OWES ]],Tabela1[[#This Row],[data obowiązywania statusu PS]],"m")</f>
        <v>18</v>
      </c>
      <c r="AA24" s="32" t="str">
        <f t="shared" si="0"/>
        <v>1 rok 6 miesięcy 0 dni</v>
      </c>
    </row>
    <row r="25" spans="1:27" s="23" customFormat="1" ht="28.8">
      <c r="A25" s="14">
        <v>23</v>
      </c>
      <c r="B25" s="13" t="s">
        <v>272</v>
      </c>
      <c r="C25" s="9">
        <v>673018711</v>
      </c>
      <c r="D25" s="14">
        <v>7962659303</v>
      </c>
      <c r="E25" s="13" t="s">
        <v>63</v>
      </c>
      <c r="F25" s="26" t="s">
        <v>273</v>
      </c>
      <c r="G25" s="39" t="s">
        <v>274</v>
      </c>
      <c r="H25" s="13" t="s">
        <v>190</v>
      </c>
      <c r="I25" s="13" t="s">
        <v>275</v>
      </c>
      <c r="J25" s="14" t="s">
        <v>199</v>
      </c>
      <c r="K25" s="14" t="s">
        <v>190</v>
      </c>
      <c r="L25" s="14" t="s">
        <v>17</v>
      </c>
      <c r="M25" s="39" t="s">
        <v>276</v>
      </c>
      <c r="N25" s="15">
        <v>43453</v>
      </c>
      <c r="O25" s="15">
        <v>44001</v>
      </c>
      <c r="P25" s="13" t="s">
        <v>92</v>
      </c>
      <c r="Q25" s="13" t="s">
        <v>80</v>
      </c>
      <c r="R25" s="13" t="s">
        <v>82</v>
      </c>
      <c r="S25" s="38" t="s">
        <v>277</v>
      </c>
      <c r="T25" s="14" t="s">
        <v>108</v>
      </c>
      <c r="U25" s="13" t="s">
        <v>178</v>
      </c>
      <c r="Y25" s="31" t="str">
        <f ca="1">IF(AND(Tabela1[[#This Row],[data obowiązywania statusu PS]]-$Y$1&gt;=0,Z25&lt;=18),"Jest OK","Status minął lub jest za długi okres")</f>
        <v>Jest OK</v>
      </c>
      <c r="Z25" s="27">
        <f>DATEDIF(Tabela1[[#This Row],[data nadania statusu przez OWES ]],Tabela1[[#This Row],[data obowiązywania statusu PS]],"m")</f>
        <v>18</v>
      </c>
      <c r="AA25" s="32" t="str">
        <f t="shared" si="0"/>
        <v>1 rok 6 miesięcy 0 dni</v>
      </c>
    </row>
    <row r="26" spans="1:27" s="23" customFormat="1" ht="28.8">
      <c r="A26" s="14">
        <v>24</v>
      </c>
      <c r="B26" s="13" t="s">
        <v>278</v>
      </c>
      <c r="C26" s="9">
        <v>381647226</v>
      </c>
      <c r="D26" s="14">
        <v>7582368344</v>
      </c>
      <c r="E26" s="13" t="s">
        <v>96</v>
      </c>
      <c r="F26" s="26" t="s">
        <v>279</v>
      </c>
      <c r="G26" s="39" t="s">
        <v>280</v>
      </c>
      <c r="H26" s="13" t="s">
        <v>231</v>
      </c>
      <c r="I26" s="13" t="s">
        <v>281</v>
      </c>
      <c r="J26" s="14" t="s">
        <v>282</v>
      </c>
      <c r="K26" s="14" t="s">
        <v>283</v>
      </c>
      <c r="L26" s="14" t="s">
        <v>17</v>
      </c>
      <c r="M26" s="39" t="s">
        <v>112</v>
      </c>
      <c r="N26" s="15">
        <v>43467</v>
      </c>
      <c r="O26" s="15">
        <v>44014</v>
      </c>
      <c r="P26" s="13" t="s">
        <v>89</v>
      </c>
      <c r="Q26" s="13" t="s">
        <v>90</v>
      </c>
      <c r="R26" s="13"/>
      <c r="S26" s="38" t="s">
        <v>284</v>
      </c>
      <c r="T26" s="14" t="s">
        <v>108</v>
      </c>
      <c r="U26" s="13" t="s">
        <v>134</v>
      </c>
      <c r="Y26" s="31" t="str">
        <f ca="1">IF(AND(Tabela1[[#This Row],[data obowiązywania statusu PS]]-$Y$1&gt;=0,Z26&lt;=18),"Jest OK","Status minął lub jest za długi okres")</f>
        <v>Jest OK</v>
      </c>
      <c r="Z26" s="27">
        <f>DATEDIF(Tabela1[[#This Row],[data nadania statusu przez OWES ]],Tabela1[[#This Row],[data obowiązywania statusu PS]],"m")</f>
        <v>18</v>
      </c>
      <c r="AA26" s="32" t="str">
        <f t="shared" si="0"/>
        <v>1 rok 6 miesięcy 0 dni</v>
      </c>
    </row>
    <row r="27" spans="1:27" s="23" customFormat="1" ht="43.2">
      <c r="A27" s="14">
        <v>25</v>
      </c>
      <c r="B27" s="13" t="s">
        <v>285</v>
      </c>
      <c r="C27" s="9">
        <v>364428055</v>
      </c>
      <c r="D27" s="14">
        <v>7991970156</v>
      </c>
      <c r="E27" s="13" t="s">
        <v>63</v>
      </c>
      <c r="F27" s="26" t="s">
        <v>533</v>
      </c>
      <c r="G27" s="39" t="s">
        <v>302</v>
      </c>
      <c r="H27" s="13" t="s">
        <v>286</v>
      </c>
      <c r="I27" s="13" t="s">
        <v>287</v>
      </c>
      <c r="J27" s="14" t="s">
        <v>288</v>
      </c>
      <c r="K27" s="14" t="s">
        <v>286</v>
      </c>
      <c r="L27" s="14" t="s">
        <v>17</v>
      </c>
      <c r="M27" s="39" t="s">
        <v>112</v>
      </c>
      <c r="N27" s="15">
        <v>43509</v>
      </c>
      <c r="O27" s="15">
        <v>44056</v>
      </c>
      <c r="P27" s="13" t="s">
        <v>89</v>
      </c>
      <c r="Q27" s="13" t="s">
        <v>90</v>
      </c>
      <c r="R27" s="13" t="s">
        <v>78</v>
      </c>
      <c r="S27" s="38" t="s">
        <v>289</v>
      </c>
      <c r="T27" s="14" t="s">
        <v>108</v>
      </c>
      <c r="U27" s="13" t="s">
        <v>178</v>
      </c>
      <c r="Y27" s="31" t="str">
        <f ca="1">IF(AND(Tabela1[[#This Row],[data obowiązywania statusu PS]]-$Y$1&gt;=0,Z27&lt;=18),"Jest OK","Status minął lub jest za długi okres")</f>
        <v>Jest OK</v>
      </c>
      <c r="Z27" s="27">
        <f>DATEDIF(Tabela1[[#This Row],[data nadania statusu przez OWES ]],Tabela1[[#This Row],[data obowiązywania statusu PS]],"m")</f>
        <v>18</v>
      </c>
      <c r="AA27" s="32" t="str">
        <f t="shared" si="0"/>
        <v>1 rok 6 miesięcy 0 dni</v>
      </c>
    </row>
    <row r="28" spans="1:27" s="23" customFormat="1" ht="28.8">
      <c r="A28" s="14">
        <v>26</v>
      </c>
      <c r="B28" s="13" t="s">
        <v>305</v>
      </c>
      <c r="C28" s="9">
        <v>362317771</v>
      </c>
      <c r="D28" s="14">
        <v>8212644172</v>
      </c>
      <c r="E28" s="13" t="s">
        <v>96</v>
      </c>
      <c r="F28" s="26">
        <v>256324378</v>
      </c>
      <c r="G28" s="39" t="s">
        <v>306</v>
      </c>
      <c r="H28" s="13" t="s">
        <v>307</v>
      </c>
      <c r="I28" s="13" t="s">
        <v>308</v>
      </c>
      <c r="J28" s="14" t="s">
        <v>309</v>
      </c>
      <c r="K28" s="14" t="s">
        <v>307</v>
      </c>
      <c r="L28" s="14" t="s">
        <v>17</v>
      </c>
      <c r="M28" s="39" t="s">
        <v>310</v>
      </c>
      <c r="N28" s="15">
        <v>43250</v>
      </c>
      <c r="O28" s="15">
        <v>43799</v>
      </c>
      <c r="P28" s="13" t="s">
        <v>88</v>
      </c>
      <c r="Q28" s="13" t="s">
        <v>92</v>
      </c>
      <c r="R28" s="13" t="s">
        <v>82</v>
      </c>
      <c r="S28" s="38" t="s">
        <v>311</v>
      </c>
      <c r="T28" s="14" t="s">
        <v>312</v>
      </c>
      <c r="U28" s="13" t="s">
        <v>313</v>
      </c>
      <c r="Y28" s="31" t="str">
        <f ca="1">IF(AND(Tabela1[[#This Row],[data obowiązywania statusu PS]]-$Y$1&gt;=0,Z28&lt;=18),"Jest OK","Status minął lub jest za długi okres")</f>
        <v>Jest OK</v>
      </c>
      <c r="Z28" s="27">
        <f>DATEDIF(Tabela1[[#This Row],[data nadania statusu przez OWES ]],Tabela1[[#This Row],[data obowiązywania statusu PS]],"m")</f>
        <v>18</v>
      </c>
      <c r="AA28" s="32" t="str">
        <f t="shared" si="0"/>
        <v>1 rok 6 miesięcy 0 dni</v>
      </c>
    </row>
    <row r="29" spans="1:27" s="23" customFormat="1" ht="28.8">
      <c r="A29" s="14">
        <v>27</v>
      </c>
      <c r="B29" s="13" t="s">
        <v>314</v>
      </c>
      <c r="C29" s="9">
        <v>147113902</v>
      </c>
      <c r="D29" s="14">
        <v>8241801935</v>
      </c>
      <c r="E29" s="13" t="s">
        <v>96</v>
      </c>
      <c r="F29" s="26" t="s">
        <v>315</v>
      </c>
      <c r="G29" s="39" t="s">
        <v>316</v>
      </c>
      <c r="H29" s="13" t="s">
        <v>317</v>
      </c>
      <c r="I29" s="13" t="s">
        <v>318</v>
      </c>
      <c r="J29" s="14" t="s">
        <v>319</v>
      </c>
      <c r="K29" s="14" t="s">
        <v>317</v>
      </c>
      <c r="L29" s="14" t="s">
        <v>17</v>
      </c>
      <c r="M29" s="39" t="s">
        <v>320</v>
      </c>
      <c r="N29" s="15">
        <v>43250</v>
      </c>
      <c r="O29" s="15">
        <v>43799</v>
      </c>
      <c r="P29" s="13" t="s">
        <v>89</v>
      </c>
      <c r="Q29" s="13" t="s">
        <v>79</v>
      </c>
      <c r="R29" s="13" t="s">
        <v>90</v>
      </c>
      <c r="S29" s="38" t="s">
        <v>321</v>
      </c>
      <c r="T29" s="14" t="s">
        <v>312</v>
      </c>
      <c r="U29" s="13" t="s">
        <v>313</v>
      </c>
      <c r="Y29" s="31" t="str">
        <f ca="1">IF(AND(Tabela1[[#This Row],[data obowiązywania statusu PS]]-$Y$1&gt;=0,Z29&lt;=18),"Jest OK","Status minął lub jest za długi okres")</f>
        <v>Jest OK</v>
      </c>
      <c r="Z29" s="27">
        <f>DATEDIF(Tabela1[[#This Row],[data nadania statusu przez OWES ]],Tabela1[[#This Row],[data obowiązywania statusu PS]],"m")</f>
        <v>18</v>
      </c>
      <c r="AA29" s="32" t="str">
        <f t="shared" si="0"/>
        <v>1 rok 6 miesięcy 0 dni</v>
      </c>
    </row>
    <row r="30" spans="1:27" s="23" customFormat="1" ht="28.8">
      <c r="A30" s="14">
        <v>28</v>
      </c>
      <c r="B30" s="13" t="s">
        <v>322</v>
      </c>
      <c r="C30" s="9">
        <v>362991510</v>
      </c>
      <c r="D30" s="14">
        <v>8212644812</v>
      </c>
      <c r="E30" s="13" t="s">
        <v>96</v>
      </c>
      <c r="F30" s="26">
        <v>608306980</v>
      </c>
      <c r="G30" s="39" t="s">
        <v>323</v>
      </c>
      <c r="H30" s="13" t="s">
        <v>324</v>
      </c>
      <c r="I30" s="13" t="s">
        <v>325</v>
      </c>
      <c r="J30" s="14" t="s">
        <v>326</v>
      </c>
      <c r="K30" s="14" t="s">
        <v>324</v>
      </c>
      <c r="L30" s="14" t="s">
        <v>17</v>
      </c>
      <c r="M30" s="39" t="s">
        <v>327</v>
      </c>
      <c r="N30" s="15">
        <v>43250</v>
      </c>
      <c r="O30" s="15">
        <v>43799</v>
      </c>
      <c r="P30" s="13" t="s">
        <v>79</v>
      </c>
      <c r="Q30" s="13" t="s">
        <v>90</v>
      </c>
      <c r="R30" s="13" t="s">
        <v>92</v>
      </c>
      <c r="S30" s="38" t="s">
        <v>328</v>
      </c>
      <c r="T30" s="14" t="s">
        <v>312</v>
      </c>
      <c r="U30" s="13" t="s">
        <v>313</v>
      </c>
      <c r="Y30" s="31" t="str">
        <f ca="1">IF(AND(Tabela1[[#This Row],[data obowiązywania statusu PS]]-$Y$1&gt;=0,Z30&lt;=18),"Jest OK","Status minął lub jest za długi okres")</f>
        <v>Jest OK</v>
      </c>
      <c r="Z30" s="27">
        <f>DATEDIF(Tabela1[[#This Row],[data nadania statusu przez OWES ]],Tabela1[[#This Row],[data obowiązywania statusu PS]],"m")</f>
        <v>18</v>
      </c>
      <c r="AA30" s="32" t="str">
        <f t="shared" si="0"/>
        <v>1 rok 6 miesięcy 0 dni</v>
      </c>
    </row>
    <row r="31" spans="1:27" s="23" customFormat="1" ht="14.4">
      <c r="A31" s="14">
        <v>29</v>
      </c>
      <c r="B31" s="13" t="s">
        <v>329</v>
      </c>
      <c r="C31" s="9">
        <v>147311140</v>
      </c>
      <c r="D31" s="14">
        <v>8212641096</v>
      </c>
      <c r="E31" s="13" t="s">
        <v>96</v>
      </c>
      <c r="F31" s="26">
        <v>793129139</v>
      </c>
      <c r="G31" s="39" t="s">
        <v>330</v>
      </c>
      <c r="H31" s="13" t="s">
        <v>307</v>
      </c>
      <c r="I31" s="13" t="s">
        <v>331</v>
      </c>
      <c r="J31" s="14" t="s">
        <v>332</v>
      </c>
      <c r="K31" s="14" t="s">
        <v>307</v>
      </c>
      <c r="L31" s="14" t="s">
        <v>17</v>
      </c>
      <c r="M31" s="39" t="s">
        <v>333</v>
      </c>
      <c r="N31" s="15">
        <v>43250</v>
      </c>
      <c r="O31" s="15">
        <v>43799</v>
      </c>
      <c r="P31" s="13" t="s">
        <v>93</v>
      </c>
      <c r="Q31" s="13"/>
      <c r="R31" s="13"/>
      <c r="S31" s="38" t="s">
        <v>334</v>
      </c>
      <c r="T31" s="14" t="s">
        <v>312</v>
      </c>
      <c r="U31" s="13" t="s">
        <v>313</v>
      </c>
      <c r="Y31" s="31" t="str">
        <f ca="1">IF(AND(Tabela1[[#This Row],[data obowiązywania statusu PS]]-$Y$1&gt;=0,Z31&lt;=18),"Jest OK","Status minął lub jest za długi okres")</f>
        <v>Jest OK</v>
      </c>
      <c r="Z31" s="27">
        <f>DATEDIF(Tabela1[[#This Row],[data nadania statusu przez OWES ]],Tabela1[[#This Row],[data obowiązywania statusu PS]],"m")</f>
        <v>18</v>
      </c>
      <c r="AA31" s="32" t="str">
        <f t="shared" si="0"/>
        <v>1 rok 6 miesięcy 0 dni</v>
      </c>
    </row>
    <row r="32" spans="1:27" s="23" customFormat="1" ht="28.8">
      <c r="A32" s="14">
        <v>30</v>
      </c>
      <c r="B32" s="13" t="s">
        <v>335</v>
      </c>
      <c r="C32" s="9">
        <v>456088</v>
      </c>
      <c r="D32" s="14">
        <v>8230002337</v>
      </c>
      <c r="E32" s="13" t="s">
        <v>98</v>
      </c>
      <c r="F32" s="26">
        <v>257812024</v>
      </c>
      <c r="G32" s="39" t="s">
        <v>336</v>
      </c>
      <c r="H32" s="13" t="s">
        <v>337</v>
      </c>
      <c r="I32" s="13" t="s">
        <v>338</v>
      </c>
      <c r="J32" s="14" t="s">
        <v>339</v>
      </c>
      <c r="K32" s="14" t="s">
        <v>337</v>
      </c>
      <c r="L32" s="14" t="s">
        <v>17</v>
      </c>
      <c r="M32" s="39" t="s">
        <v>340</v>
      </c>
      <c r="N32" s="15">
        <v>43105</v>
      </c>
      <c r="O32" s="15">
        <v>43651</v>
      </c>
      <c r="P32" s="13" t="s">
        <v>52</v>
      </c>
      <c r="Q32" s="13"/>
      <c r="R32" s="13"/>
      <c r="S32" s="38" t="s">
        <v>341</v>
      </c>
      <c r="T32" s="14" t="s">
        <v>312</v>
      </c>
      <c r="U32" s="13" t="s">
        <v>313</v>
      </c>
      <c r="Y32" s="31" t="str">
        <f ca="1">IF(AND(Tabela1[[#This Row],[data obowiązywania statusu PS]]-$Y$1&gt;=0,Z32&lt;=18),"Jest OK","Status minął lub jest za długi okres")</f>
        <v>Jest OK</v>
      </c>
      <c r="Z32" s="27">
        <f>DATEDIF(Tabela1[[#This Row],[data nadania statusu przez OWES ]],Tabela1[[#This Row],[data obowiązywania statusu PS]],"m")</f>
        <v>18</v>
      </c>
      <c r="AA32" s="32" t="str">
        <f t="shared" si="0"/>
        <v>1 rok 6 miesięcy 0 dni</v>
      </c>
    </row>
    <row r="33" spans="1:27" s="23" customFormat="1" ht="28.8">
      <c r="A33" s="14">
        <v>31</v>
      </c>
      <c r="B33" s="13" t="s">
        <v>342</v>
      </c>
      <c r="C33" s="9">
        <v>380922713</v>
      </c>
      <c r="D33" s="14">
        <v>8212659038</v>
      </c>
      <c r="E33" s="13" t="s">
        <v>96</v>
      </c>
      <c r="F33" s="26">
        <v>661049133</v>
      </c>
      <c r="G33" s="39" t="s">
        <v>343</v>
      </c>
      <c r="H33" s="13" t="s">
        <v>307</v>
      </c>
      <c r="I33" s="13" t="s">
        <v>344</v>
      </c>
      <c r="J33" s="14" t="s">
        <v>332</v>
      </c>
      <c r="K33" s="14" t="s">
        <v>307</v>
      </c>
      <c r="L33" s="14" t="s">
        <v>17</v>
      </c>
      <c r="M33" s="39" t="s">
        <v>345</v>
      </c>
      <c r="N33" s="15">
        <v>43374</v>
      </c>
      <c r="O33" s="15">
        <v>43922</v>
      </c>
      <c r="P33" s="13" t="s">
        <v>89</v>
      </c>
      <c r="Q33" s="13" t="s">
        <v>52</v>
      </c>
      <c r="R33" s="13" t="s">
        <v>92</v>
      </c>
      <c r="S33" s="38" t="s">
        <v>346</v>
      </c>
      <c r="T33" s="14" t="s">
        <v>312</v>
      </c>
      <c r="U33" s="13" t="s">
        <v>313</v>
      </c>
      <c r="Y33" s="31" t="str">
        <f ca="1">IF(AND(Tabela1[[#This Row],[data obowiązywania statusu PS]]-$Y$1&gt;=0,Z33&lt;=18),"Jest OK","Status minął lub jest za długi okres")</f>
        <v>Jest OK</v>
      </c>
      <c r="Z33" s="27">
        <f>DATEDIF(Tabela1[[#This Row],[data nadania statusu przez OWES ]],Tabela1[[#This Row],[data obowiązywania statusu PS]],"m")</f>
        <v>18</v>
      </c>
      <c r="AA33" s="32" t="str">
        <f t="shared" si="0"/>
        <v>1 rok 6 miesięcy 0 dni</v>
      </c>
    </row>
    <row r="34" spans="1:27" s="23" customFormat="1" ht="14.4">
      <c r="A34" s="14">
        <v>32</v>
      </c>
      <c r="B34" s="13" t="s">
        <v>347</v>
      </c>
      <c r="C34" s="9">
        <v>381254076</v>
      </c>
      <c r="D34" s="14">
        <v>8212659699</v>
      </c>
      <c r="E34" s="13" t="s">
        <v>99</v>
      </c>
      <c r="F34" s="26">
        <v>735553559</v>
      </c>
      <c r="G34" s="39" t="s">
        <v>348</v>
      </c>
      <c r="H34" s="13" t="s">
        <v>307</v>
      </c>
      <c r="I34" s="13" t="s">
        <v>349</v>
      </c>
      <c r="J34" s="14" t="s">
        <v>332</v>
      </c>
      <c r="K34" s="14" t="s">
        <v>307</v>
      </c>
      <c r="L34" s="14" t="s">
        <v>17</v>
      </c>
      <c r="M34" s="39"/>
      <c r="N34" s="15">
        <v>43374</v>
      </c>
      <c r="O34" s="15">
        <v>43922</v>
      </c>
      <c r="P34" s="13" t="s">
        <v>80</v>
      </c>
      <c r="Q34" s="13" t="s">
        <v>82</v>
      </c>
      <c r="R34" s="13"/>
      <c r="S34" s="38" t="s">
        <v>350</v>
      </c>
      <c r="T34" s="14" t="s">
        <v>312</v>
      </c>
      <c r="U34" s="13" t="s">
        <v>313</v>
      </c>
      <c r="Y34" s="31" t="str">
        <f ca="1">IF(AND(Tabela1[[#This Row],[data obowiązywania statusu PS]]-$Y$1&gt;=0,Z34&lt;=18),"Jest OK","Status minął lub jest za długi okres")</f>
        <v>Jest OK</v>
      </c>
      <c r="Z34" s="27">
        <f>DATEDIF(Tabela1[[#This Row],[data nadania statusu przez OWES ]],Tabela1[[#This Row],[data obowiązywania statusu PS]],"m")</f>
        <v>18</v>
      </c>
      <c r="AA34" s="32" t="str">
        <f t="shared" si="0"/>
        <v>1 rok 6 miesięcy 0 dni</v>
      </c>
    </row>
    <row r="35" spans="1:27" s="23" customFormat="1" ht="28.8">
      <c r="A35" s="14">
        <v>33</v>
      </c>
      <c r="B35" s="13" t="s">
        <v>351</v>
      </c>
      <c r="C35" s="9">
        <v>380834794</v>
      </c>
      <c r="D35" s="14">
        <v>4960251111</v>
      </c>
      <c r="E35" s="13" t="s">
        <v>96</v>
      </c>
      <c r="F35" s="26">
        <v>519127673</v>
      </c>
      <c r="G35" s="39" t="s">
        <v>352</v>
      </c>
      <c r="H35" s="13" t="s">
        <v>353</v>
      </c>
      <c r="I35" s="13" t="s">
        <v>354</v>
      </c>
      <c r="J35" s="14" t="s">
        <v>355</v>
      </c>
      <c r="K35" s="14" t="s">
        <v>353</v>
      </c>
      <c r="L35" s="14" t="s">
        <v>17</v>
      </c>
      <c r="M35" s="39"/>
      <c r="N35" s="15">
        <v>43435</v>
      </c>
      <c r="O35" s="15">
        <v>43983</v>
      </c>
      <c r="P35" s="13" t="s">
        <v>89</v>
      </c>
      <c r="Q35" s="13" t="s">
        <v>78</v>
      </c>
      <c r="R35" s="13" t="s">
        <v>79</v>
      </c>
      <c r="S35" s="38" t="s">
        <v>356</v>
      </c>
      <c r="T35" s="14" t="s">
        <v>312</v>
      </c>
      <c r="U35" s="13" t="s">
        <v>313</v>
      </c>
      <c r="Y35" s="31" t="str">
        <f ca="1">IF(AND(Tabela1[[#This Row],[data obowiązywania statusu PS]]-$Y$1&gt;=0,Z35&lt;=18),"Jest OK","Status minął lub jest za długi okres")</f>
        <v>Jest OK</v>
      </c>
      <c r="Z35" s="27">
        <f>DATEDIF(Tabela1[[#This Row],[data nadania statusu przez OWES ]],Tabela1[[#This Row],[data obowiązywania statusu PS]],"m")</f>
        <v>18</v>
      </c>
      <c r="AA35" s="32" t="str">
        <f t="shared" si="0"/>
        <v>1 rok 6 miesięcy 0 dni</v>
      </c>
    </row>
    <row r="36" spans="1:27" s="23" customFormat="1" ht="14.4">
      <c r="A36" s="14">
        <v>34</v>
      </c>
      <c r="B36" s="13" t="s">
        <v>369</v>
      </c>
      <c r="C36" s="9">
        <v>368535240</v>
      </c>
      <c r="D36" s="14">
        <v>7743237051</v>
      </c>
      <c r="E36" s="13" t="s">
        <v>96</v>
      </c>
      <c r="F36" s="26">
        <v>736995018</v>
      </c>
      <c r="G36" s="39" t="s">
        <v>370</v>
      </c>
      <c r="H36" s="13" t="s">
        <v>365</v>
      </c>
      <c r="I36" s="13" t="s">
        <v>371</v>
      </c>
      <c r="J36" s="14" t="s">
        <v>372</v>
      </c>
      <c r="K36" s="14" t="s">
        <v>365</v>
      </c>
      <c r="L36" s="14" t="s">
        <v>17</v>
      </c>
      <c r="M36" s="39" t="s">
        <v>239</v>
      </c>
      <c r="N36" s="15">
        <v>43131</v>
      </c>
      <c r="O36" s="15">
        <v>43677</v>
      </c>
      <c r="P36" s="13" t="s">
        <v>93</v>
      </c>
      <c r="Q36" s="13" t="s">
        <v>52</v>
      </c>
      <c r="R36" s="13"/>
      <c r="S36" s="38" t="s">
        <v>373</v>
      </c>
      <c r="T36" s="14" t="s">
        <v>366</v>
      </c>
      <c r="U36" s="13" t="s">
        <v>367</v>
      </c>
      <c r="Y36" s="31" t="str">
        <f ca="1">IF(AND(Tabela1[[#This Row],[data obowiązywania statusu PS]]-$Y$1&gt;=0,Z36&lt;=18),"Jest OK","Status minął lub jest za długi okres")</f>
        <v>Jest OK</v>
      </c>
      <c r="Z36" s="27">
        <f>DATEDIF(Tabela1[[#This Row],[data nadania statusu przez OWES ]],Tabela1[[#This Row],[data obowiązywania statusu PS]],"m")</f>
        <v>18</v>
      </c>
      <c r="AA36" s="32" t="str">
        <f t="shared" si="0"/>
        <v>1 rok 6 miesięcy 0 dni</v>
      </c>
    </row>
    <row r="37" spans="1:27" s="23" customFormat="1" ht="28.8">
      <c r="A37" s="14">
        <v>35</v>
      </c>
      <c r="B37" s="13" t="s">
        <v>374</v>
      </c>
      <c r="C37" s="9">
        <v>368523320</v>
      </c>
      <c r="D37" s="14">
        <v>7743237016</v>
      </c>
      <c r="E37" s="13" t="s">
        <v>96</v>
      </c>
      <c r="F37" s="26">
        <v>889362214</v>
      </c>
      <c r="G37" s="39" t="s">
        <v>375</v>
      </c>
      <c r="H37" s="13" t="s">
        <v>376</v>
      </c>
      <c r="I37" s="13" t="s">
        <v>377</v>
      </c>
      <c r="J37" s="14" t="s">
        <v>378</v>
      </c>
      <c r="K37" s="14" t="s">
        <v>376</v>
      </c>
      <c r="L37" s="14" t="s">
        <v>17</v>
      </c>
      <c r="M37" s="39" t="s">
        <v>239</v>
      </c>
      <c r="N37" s="15">
        <v>43131</v>
      </c>
      <c r="O37" s="15">
        <v>43677</v>
      </c>
      <c r="P37" s="13" t="s">
        <v>87</v>
      </c>
      <c r="Q37" s="13" t="s">
        <v>90</v>
      </c>
      <c r="R37" s="13"/>
      <c r="S37" s="38" t="s">
        <v>379</v>
      </c>
      <c r="T37" s="14" t="s">
        <v>366</v>
      </c>
      <c r="U37" s="13" t="s">
        <v>367</v>
      </c>
      <c r="Y37" s="31" t="str">
        <f ca="1">IF(AND(Tabela1[[#This Row],[data obowiązywania statusu PS]]-$Y$1&gt;=0,Z37&lt;=18),"Jest OK","Status minął lub jest za długi okres")</f>
        <v>Jest OK</v>
      </c>
      <c r="Z37" s="27">
        <f>DATEDIF(Tabela1[[#This Row],[data nadania statusu przez OWES ]],Tabela1[[#This Row],[data obowiązywania statusu PS]],"m")</f>
        <v>18</v>
      </c>
      <c r="AA37" s="32" t="str">
        <f t="shared" si="0"/>
        <v>1 rok 6 miesięcy 0 dni</v>
      </c>
    </row>
    <row r="38" spans="1:27" s="23" customFormat="1" ht="14.4">
      <c r="A38" s="14">
        <v>36</v>
      </c>
      <c r="B38" s="13" t="s">
        <v>380</v>
      </c>
      <c r="C38" s="9">
        <v>368535227</v>
      </c>
      <c r="D38" s="14">
        <v>7743237045</v>
      </c>
      <c r="E38" s="13" t="s">
        <v>96</v>
      </c>
      <c r="F38" s="26">
        <v>602778063</v>
      </c>
      <c r="G38" s="39" t="s">
        <v>381</v>
      </c>
      <c r="H38" s="13" t="s">
        <v>365</v>
      </c>
      <c r="I38" s="13" t="s">
        <v>382</v>
      </c>
      <c r="J38" s="14" t="s">
        <v>383</v>
      </c>
      <c r="K38" s="14" t="s">
        <v>365</v>
      </c>
      <c r="L38" s="14" t="s">
        <v>17</v>
      </c>
      <c r="M38" s="39" t="s">
        <v>239</v>
      </c>
      <c r="N38" s="15">
        <v>43131</v>
      </c>
      <c r="O38" s="15">
        <v>43677</v>
      </c>
      <c r="P38" s="13" t="s">
        <v>82</v>
      </c>
      <c r="Q38" s="13" t="s">
        <v>52</v>
      </c>
      <c r="R38" s="13"/>
      <c r="S38" s="38" t="s">
        <v>384</v>
      </c>
      <c r="T38" s="14" t="s">
        <v>366</v>
      </c>
      <c r="U38" s="13" t="s">
        <v>367</v>
      </c>
      <c r="Y38" s="31" t="str">
        <f ca="1">IF(AND(Tabela1[[#This Row],[data obowiązywania statusu PS]]-$Y$1&gt;=0,Z38&lt;=18),"Jest OK","Status minął lub jest za długi okres")</f>
        <v>Jest OK</v>
      </c>
      <c r="Z38" s="27">
        <f>DATEDIF(Tabela1[[#This Row],[data nadania statusu przez OWES ]],Tabela1[[#This Row],[data obowiązywania statusu PS]],"m")</f>
        <v>18</v>
      </c>
      <c r="AA38" s="32" t="str">
        <f t="shared" si="0"/>
        <v>1 rok 6 miesięcy 0 dni</v>
      </c>
    </row>
    <row r="39" spans="1:27" s="23" customFormat="1" ht="28.8">
      <c r="A39" s="14">
        <v>37</v>
      </c>
      <c r="B39" s="13" t="s">
        <v>385</v>
      </c>
      <c r="C39" s="9">
        <v>369057681</v>
      </c>
      <c r="D39" s="14">
        <v>7761702280</v>
      </c>
      <c r="E39" s="13" t="s">
        <v>96</v>
      </c>
      <c r="F39" s="26">
        <v>509738807</v>
      </c>
      <c r="G39" s="39" t="s">
        <v>386</v>
      </c>
      <c r="H39" s="13" t="s">
        <v>387</v>
      </c>
      <c r="I39" s="13" t="s">
        <v>388</v>
      </c>
      <c r="J39" s="14" t="s">
        <v>389</v>
      </c>
      <c r="K39" s="14" t="s">
        <v>390</v>
      </c>
      <c r="L39" s="14" t="s">
        <v>17</v>
      </c>
      <c r="M39" s="39" t="s">
        <v>239</v>
      </c>
      <c r="N39" s="15">
        <v>43131</v>
      </c>
      <c r="O39" s="15">
        <v>43677</v>
      </c>
      <c r="P39" s="13" t="s">
        <v>92</v>
      </c>
      <c r="Q39" s="13" t="s">
        <v>90</v>
      </c>
      <c r="R39" s="13" t="s">
        <v>87</v>
      </c>
      <c r="S39" s="38" t="s">
        <v>391</v>
      </c>
      <c r="T39" s="14" t="s">
        <v>366</v>
      </c>
      <c r="U39" s="13" t="s">
        <v>367</v>
      </c>
      <c r="Y39" s="31" t="str">
        <f ca="1">IF(AND(Tabela1[[#This Row],[data obowiązywania statusu PS]]-$Y$1&gt;=0,Z39&lt;=18),"Jest OK","Status minął lub jest za długi okres")</f>
        <v>Jest OK</v>
      </c>
      <c r="Z39" s="27">
        <f>DATEDIF(Tabela1[[#This Row],[data nadania statusu przez OWES ]],Tabela1[[#This Row],[data obowiązywania statusu PS]],"m")</f>
        <v>18</v>
      </c>
      <c r="AA39" s="32" t="str">
        <f t="shared" si="0"/>
        <v>1 rok 6 miesięcy 0 dni</v>
      </c>
    </row>
    <row r="40" spans="1:27" s="23" customFormat="1" ht="14.4">
      <c r="A40" s="14">
        <v>38</v>
      </c>
      <c r="B40" s="13" t="s">
        <v>392</v>
      </c>
      <c r="C40" s="9">
        <v>380043555</v>
      </c>
      <c r="D40" s="14">
        <v>7743240231</v>
      </c>
      <c r="E40" s="13" t="s">
        <v>96</v>
      </c>
      <c r="F40" s="26">
        <v>660887346</v>
      </c>
      <c r="G40" s="39" t="s">
        <v>393</v>
      </c>
      <c r="H40" s="13" t="s">
        <v>365</v>
      </c>
      <c r="I40" s="13" t="s">
        <v>394</v>
      </c>
      <c r="J40" s="14" t="s">
        <v>368</v>
      </c>
      <c r="K40" s="14" t="s">
        <v>365</v>
      </c>
      <c r="L40" s="14" t="s">
        <v>17</v>
      </c>
      <c r="M40" s="39" t="s">
        <v>239</v>
      </c>
      <c r="N40" s="15">
        <v>43228</v>
      </c>
      <c r="O40" s="15">
        <v>43777</v>
      </c>
      <c r="P40" s="13" t="s">
        <v>82</v>
      </c>
      <c r="Q40" s="13" t="s">
        <v>80</v>
      </c>
      <c r="R40" s="13" t="s">
        <v>52</v>
      </c>
      <c r="S40" s="38" t="s">
        <v>395</v>
      </c>
      <c r="T40" s="14" t="s">
        <v>366</v>
      </c>
      <c r="U40" s="13" t="s">
        <v>367</v>
      </c>
      <c r="Y40" s="31" t="str">
        <f ca="1">IF(AND(Tabela1[[#This Row],[data obowiązywania statusu PS]]-$Y$1&gt;=0,Z40&lt;=18),"Jest OK","Status minął lub jest za długi okres")</f>
        <v>Jest OK</v>
      </c>
      <c r="Z40" s="27">
        <f>DATEDIF(Tabela1[[#This Row],[data nadania statusu przez OWES ]],Tabela1[[#This Row],[data obowiązywania statusu PS]],"m")</f>
        <v>18</v>
      </c>
      <c r="AA40" s="32" t="str">
        <f t="shared" si="0"/>
        <v>1 rok 6 miesięcy 0 dni</v>
      </c>
    </row>
    <row r="41" spans="1:27" s="23" customFormat="1" ht="28.8">
      <c r="A41" s="14">
        <v>39</v>
      </c>
      <c r="B41" s="13" t="s">
        <v>396</v>
      </c>
      <c r="C41" s="9">
        <v>380162700</v>
      </c>
      <c r="D41" s="14">
        <v>7743240455</v>
      </c>
      <c r="E41" s="13" t="s">
        <v>96</v>
      </c>
      <c r="F41" s="26">
        <v>510188307</v>
      </c>
      <c r="G41" s="39" t="s">
        <v>397</v>
      </c>
      <c r="H41" s="13" t="s">
        <v>398</v>
      </c>
      <c r="I41" s="13" t="s">
        <v>399</v>
      </c>
      <c r="J41" s="14" t="s">
        <v>400</v>
      </c>
      <c r="K41" s="14" t="s">
        <v>398</v>
      </c>
      <c r="L41" s="14" t="s">
        <v>17</v>
      </c>
      <c r="M41" s="39" t="s">
        <v>239</v>
      </c>
      <c r="N41" s="15">
        <v>43252</v>
      </c>
      <c r="O41" s="15">
        <v>43800</v>
      </c>
      <c r="P41" s="13" t="s">
        <v>90</v>
      </c>
      <c r="Q41" s="13" t="s">
        <v>86</v>
      </c>
      <c r="R41" s="13" t="s">
        <v>52</v>
      </c>
      <c r="S41" s="38" t="s">
        <v>532</v>
      </c>
      <c r="T41" s="14" t="s">
        <v>366</v>
      </c>
      <c r="U41" s="13" t="s">
        <v>367</v>
      </c>
      <c r="Y41" s="31" t="str">
        <f ca="1">IF(AND(Tabela1[[#This Row],[data obowiązywania statusu PS]]-$Y$1&gt;=0,Z41&lt;=18),"Jest OK","Status minął lub jest za długi okres")</f>
        <v>Jest OK</v>
      </c>
      <c r="Z41" s="27">
        <f>DATEDIF(Tabela1[[#This Row],[data nadania statusu przez OWES ]],Tabela1[[#This Row],[data obowiązywania statusu PS]],"m")</f>
        <v>18</v>
      </c>
      <c r="AA41" s="32" t="str">
        <f t="shared" si="0"/>
        <v>1 rok 6 miesięcy 0 dni</v>
      </c>
    </row>
    <row r="42" spans="1:27" s="23" customFormat="1" ht="28.8">
      <c r="A42" s="14">
        <v>40</v>
      </c>
      <c r="B42" s="13" t="s">
        <v>401</v>
      </c>
      <c r="C42" s="9">
        <v>380486264</v>
      </c>
      <c r="D42" s="14">
        <v>7743241071</v>
      </c>
      <c r="E42" s="13" t="s">
        <v>96</v>
      </c>
      <c r="F42" s="26">
        <v>531569569</v>
      </c>
      <c r="G42" s="39" t="s">
        <v>402</v>
      </c>
      <c r="H42" s="13" t="s">
        <v>365</v>
      </c>
      <c r="I42" s="13" t="s">
        <v>403</v>
      </c>
      <c r="J42" s="14" t="s">
        <v>368</v>
      </c>
      <c r="K42" s="14" t="s">
        <v>365</v>
      </c>
      <c r="L42" s="14" t="s">
        <v>17</v>
      </c>
      <c r="M42" s="39" t="s">
        <v>239</v>
      </c>
      <c r="N42" s="15">
        <v>43283</v>
      </c>
      <c r="O42" s="15">
        <v>43801</v>
      </c>
      <c r="P42" s="13" t="s">
        <v>86</v>
      </c>
      <c r="Q42" s="13" t="s">
        <v>52</v>
      </c>
      <c r="R42" s="13"/>
      <c r="S42" s="38" t="s">
        <v>534</v>
      </c>
      <c r="T42" s="14" t="s">
        <v>366</v>
      </c>
      <c r="U42" s="13" t="s">
        <v>367</v>
      </c>
      <c r="Y42" s="31" t="str">
        <f ca="1">IF(AND(Tabela1[[#This Row],[data obowiązywania statusu PS]]-$Y$1&gt;=0,Z42&lt;=18),"Jest OK","Status minął lub jest za długi okres")</f>
        <v>Jest OK</v>
      </c>
      <c r="Z42" s="27">
        <f>DATEDIF(Tabela1[[#This Row],[data nadania statusu przez OWES ]],Tabela1[[#This Row],[data obowiązywania statusu PS]],"m")</f>
        <v>17</v>
      </c>
      <c r="AA42" s="32" t="str">
        <f t="shared" si="0"/>
        <v>1 rok 5 miesięcy 0 dni</v>
      </c>
    </row>
    <row r="43" spans="1:27" s="23" customFormat="1" ht="28.8">
      <c r="A43" s="14">
        <v>41</v>
      </c>
      <c r="B43" s="13" t="s">
        <v>404</v>
      </c>
      <c r="C43" s="9">
        <v>380484029</v>
      </c>
      <c r="D43" s="14">
        <v>7743240998</v>
      </c>
      <c r="E43" s="13" t="s">
        <v>96</v>
      </c>
      <c r="F43" s="26">
        <v>793794340</v>
      </c>
      <c r="G43" s="39" t="s">
        <v>405</v>
      </c>
      <c r="H43" s="13" t="s">
        <v>365</v>
      </c>
      <c r="I43" s="13" t="s">
        <v>406</v>
      </c>
      <c r="J43" s="14" t="s">
        <v>368</v>
      </c>
      <c r="K43" s="14" t="s">
        <v>365</v>
      </c>
      <c r="L43" s="14" t="s">
        <v>17</v>
      </c>
      <c r="M43" s="39" t="s">
        <v>239</v>
      </c>
      <c r="N43" s="15">
        <v>43283</v>
      </c>
      <c r="O43" s="15">
        <v>43801</v>
      </c>
      <c r="P43" s="13" t="s">
        <v>52</v>
      </c>
      <c r="Q43" s="13" t="s">
        <v>86</v>
      </c>
      <c r="R43" s="13" t="s">
        <v>90</v>
      </c>
      <c r="S43" s="38" t="s">
        <v>535</v>
      </c>
      <c r="T43" s="14" t="s">
        <v>366</v>
      </c>
      <c r="U43" s="13" t="s">
        <v>367</v>
      </c>
      <c r="Y43" s="31" t="str">
        <f ca="1">IF(AND(Tabela1[[#This Row],[data obowiązywania statusu PS]]-$Y$1&gt;=0,Z43&lt;=18),"Jest OK","Status minął lub jest za długi okres")</f>
        <v>Jest OK</v>
      </c>
      <c r="Z43" s="27">
        <f>DATEDIF(Tabela1[[#This Row],[data nadania statusu przez OWES ]],Tabela1[[#This Row],[data obowiązywania statusu PS]],"m")</f>
        <v>17</v>
      </c>
      <c r="AA43" s="32" t="str">
        <f t="shared" si="0"/>
        <v>1 rok 5 miesięcy 0 dni</v>
      </c>
    </row>
    <row r="44" spans="1:27" s="23" customFormat="1" ht="28.8">
      <c r="A44" s="14">
        <v>42</v>
      </c>
      <c r="B44" s="13" t="s">
        <v>410</v>
      </c>
      <c r="C44" s="9">
        <v>140217610</v>
      </c>
      <c r="D44" s="14">
        <v>5213361463</v>
      </c>
      <c r="E44" s="13" t="s">
        <v>99</v>
      </c>
      <c r="F44" s="26" t="s">
        <v>411</v>
      </c>
      <c r="G44" s="39" t="s">
        <v>412</v>
      </c>
      <c r="H44" s="13" t="s">
        <v>359</v>
      </c>
      <c r="I44" s="13" t="s">
        <v>413</v>
      </c>
      <c r="J44" s="14" t="s">
        <v>414</v>
      </c>
      <c r="K44" s="14" t="s">
        <v>359</v>
      </c>
      <c r="L44" s="14" t="s">
        <v>17</v>
      </c>
      <c r="M44" s="39" t="s">
        <v>415</v>
      </c>
      <c r="N44" s="15">
        <v>43206</v>
      </c>
      <c r="O44" s="15">
        <v>43754</v>
      </c>
      <c r="P44" s="13" t="s">
        <v>82</v>
      </c>
      <c r="Q44" s="13" t="s">
        <v>80</v>
      </c>
      <c r="R44" s="13"/>
      <c r="S44" s="38" t="s">
        <v>536</v>
      </c>
      <c r="T44" s="14" t="s">
        <v>416</v>
      </c>
      <c r="U44" s="13" t="s">
        <v>417</v>
      </c>
      <c r="Y44" s="31" t="str">
        <f ca="1">IF(AND(Tabela1[[#This Row],[data obowiązywania statusu PS]]-$Y$1&gt;=0,Z44&lt;=18),"Jest OK","Status minął lub jest za długi okres")</f>
        <v>Jest OK</v>
      </c>
      <c r="Z44" s="27">
        <f>DATEDIF(Tabela1[[#This Row],[data nadania statusu przez OWES ]],Tabela1[[#This Row],[data obowiązywania statusu PS]],"m")</f>
        <v>18</v>
      </c>
      <c r="AA44" s="32" t="str">
        <f t="shared" si="0"/>
        <v>1 rok 6 miesięcy 0 dni</v>
      </c>
    </row>
    <row r="45" spans="1:27" s="23" customFormat="1" ht="14.4">
      <c r="A45" s="14">
        <v>43</v>
      </c>
      <c r="B45" s="13" t="s">
        <v>418</v>
      </c>
      <c r="C45" s="9">
        <v>281480597</v>
      </c>
      <c r="D45" s="14">
        <v>8491586490</v>
      </c>
      <c r="E45" s="13" t="s">
        <v>99</v>
      </c>
      <c r="F45" s="26">
        <v>518672324</v>
      </c>
      <c r="G45" s="39" t="s">
        <v>419</v>
      </c>
      <c r="H45" s="13" t="s">
        <v>359</v>
      </c>
      <c r="I45" s="13" t="s">
        <v>420</v>
      </c>
      <c r="J45" s="14" t="s">
        <v>421</v>
      </c>
      <c r="K45" s="14" t="s">
        <v>359</v>
      </c>
      <c r="L45" s="14" t="s">
        <v>17</v>
      </c>
      <c r="M45" s="39" t="s">
        <v>422</v>
      </c>
      <c r="N45" s="15">
        <v>43266</v>
      </c>
      <c r="O45" s="15">
        <v>43814</v>
      </c>
      <c r="P45" s="13" t="s">
        <v>93</v>
      </c>
      <c r="Q45" s="13" t="s">
        <v>80</v>
      </c>
      <c r="R45" s="13"/>
      <c r="S45" s="38" t="s">
        <v>423</v>
      </c>
      <c r="T45" s="14" t="s">
        <v>416</v>
      </c>
      <c r="U45" s="13" t="s">
        <v>417</v>
      </c>
      <c r="Y45" s="31" t="str">
        <f ca="1">IF(AND(Tabela1[[#This Row],[data obowiązywania statusu PS]]-$Y$1&gt;=0,Z45&lt;=18),"Jest OK","Status minął lub jest za długi okres")</f>
        <v>Jest OK</v>
      </c>
      <c r="Z45" s="27">
        <f>DATEDIF(Tabela1[[#This Row],[data nadania statusu przez OWES ]],Tabela1[[#This Row],[data obowiązywania statusu PS]],"m")</f>
        <v>18</v>
      </c>
      <c r="AA45" s="32" t="str">
        <f t="shared" si="0"/>
        <v>1 rok 6 miesięcy 0 dni</v>
      </c>
    </row>
    <row r="46" spans="1:27" s="23" customFormat="1" ht="28.8">
      <c r="A46" s="14">
        <v>44</v>
      </c>
      <c r="B46" s="13" t="s">
        <v>424</v>
      </c>
      <c r="C46" s="9">
        <v>146132085</v>
      </c>
      <c r="D46" s="14">
        <v>1251616940</v>
      </c>
      <c r="E46" s="13" t="s">
        <v>96</v>
      </c>
      <c r="F46" s="26">
        <v>501784043</v>
      </c>
      <c r="G46" s="39" t="s">
        <v>425</v>
      </c>
      <c r="H46" s="13" t="s">
        <v>426</v>
      </c>
      <c r="I46" s="13" t="s">
        <v>427</v>
      </c>
      <c r="J46" s="14" t="s">
        <v>428</v>
      </c>
      <c r="K46" s="14" t="s">
        <v>426</v>
      </c>
      <c r="L46" s="14" t="s">
        <v>429</v>
      </c>
      <c r="M46" s="39"/>
      <c r="N46" s="15">
        <v>43328</v>
      </c>
      <c r="O46" s="15">
        <v>43877</v>
      </c>
      <c r="P46" s="13" t="s">
        <v>80</v>
      </c>
      <c r="Q46" s="13" t="s">
        <v>89</v>
      </c>
      <c r="R46" s="13"/>
      <c r="S46" s="38" t="s">
        <v>430</v>
      </c>
      <c r="T46" s="14" t="s">
        <v>416</v>
      </c>
      <c r="U46" s="13" t="s">
        <v>417</v>
      </c>
      <c r="Y46" s="31" t="str">
        <f ca="1">IF(AND(Tabela1[[#This Row],[data obowiązywania statusu PS]]-$Y$1&gt;=0,Z46&lt;=18),"Jest OK","Status minął lub jest za długi okres")</f>
        <v>Jest OK</v>
      </c>
      <c r="Z46" s="27">
        <f>DATEDIF(Tabela1[[#This Row],[data nadania statusu przez OWES ]],Tabela1[[#This Row],[data obowiązywania statusu PS]],"m")</f>
        <v>18</v>
      </c>
      <c r="AA46" s="32" t="str">
        <f t="shared" si="0"/>
        <v>1 rok 6 miesięcy 0 dni</v>
      </c>
    </row>
    <row r="47" spans="1:27" s="23" customFormat="1" ht="14.4">
      <c r="A47" s="14">
        <v>45</v>
      </c>
      <c r="B47" s="13" t="s">
        <v>431</v>
      </c>
      <c r="C47" s="9">
        <v>146102925</v>
      </c>
      <c r="D47" s="14">
        <v>9512355521</v>
      </c>
      <c r="E47" s="13" t="s">
        <v>99</v>
      </c>
      <c r="F47" s="26">
        <v>226227701</v>
      </c>
      <c r="G47" s="39" t="s">
        <v>432</v>
      </c>
      <c r="H47" s="13" t="s">
        <v>359</v>
      </c>
      <c r="I47" s="13" t="s">
        <v>433</v>
      </c>
      <c r="J47" s="14" t="s">
        <v>434</v>
      </c>
      <c r="K47" s="14" t="s">
        <v>359</v>
      </c>
      <c r="L47" s="14" t="s">
        <v>17</v>
      </c>
      <c r="M47" s="39" t="s">
        <v>435</v>
      </c>
      <c r="N47" s="15">
        <v>43404</v>
      </c>
      <c r="O47" s="15">
        <v>43952</v>
      </c>
      <c r="P47" s="13" t="s">
        <v>80</v>
      </c>
      <c r="Q47" s="13"/>
      <c r="R47" s="13"/>
      <c r="S47" s="38" t="s">
        <v>436</v>
      </c>
      <c r="T47" s="14" t="s">
        <v>437</v>
      </c>
      <c r="U47" s="13" t="s">
        <v>417</v>
      </c>
      <c r="Y47" s="31" t="str">
        <f ca="1">IF(AND(Tabela1[[#This Row],[data obowiązywania statusu PS]]-$Y$1&gt;=0,Z47&lt;=18),"Jest OK","Status minął lub jest za długi okres")</f>
        <v>Jest OK</v>
      </c>
      <c r="Z47" s="27">
        <f>DATEDIF(Tabela1[[#This Row],[data nadania statusu przez OWES ]],Tabela1[[#This Row],[data obowiązywania statusu PS]],"m")</f>
        <v>18</v>
      </c>
      <c r="AA47" s="32" t="str">
        <f t="shared" si="0"/>
        <v>1 rok 6 miesięcy 0 dni</v>
      </c>
    </row>
    <row r="48" spans="1:27" s="23" customFormat="1" ht="28.8">
      <c r="A48" s="14">
        <v>46</v>
      </c>
      <c r="B48" s="13" t="s">
        <v>438</v>
      </c>
      <c r="C48" s="9">
        <v>380875379</v>
      </c>
      <c r="D48" s="14">
        <v>5252757863</v>
      </c>
      <c r="E48" s="13" t="s">
        <v>96</v>
      </c>
      <c r="F48" s="26">
        <v>536410900</v>
      </c>
      <c r="G48" s="39" t="s">
        <v>439</v>
      </c>
      <c r="H48" s="13" t="s">
        <v>359</v>
      </c>
      <c r="I48" s="13" t="s">
        <v>440</v>
      </c>
      <c r="J48" s="14" t="s">
        <v>441</v>
      </c>
      <c r="K48" s="14" t="s">
        <v>359</v>
      </c>
      <c r="L48" s="14" t="s">
        <v>17</v>
      </c>
      <c r="M48" s="39"/>
      <c r="N48" s="15">
        <v>43411</v>
      </c>
      <c r="O48" s="15">
        <v>43958</v>
      </c>
      <c r="P48" s="13" t="s">
        <v>83</v>
      </c>
      <c r="Q48" s="13" t="s">
        <v>89</v>
      </c>
      <c r="R48" s="13"/>
      <c r="S48" s="38" t="s">
        <v>442</v>
      </c>
      <c r="T48" s="14" t="s">
        <v>437</v>
      </c>
      <c r="U48" s="13" t="s">
        <v>417</v>
      </c>
      <c r="Y48" s="31" t="str">
        <f ca="1">IF(AND(Tabela1[[#This Row],[data obowiązywania statusu PS]]-$Y$1&gt;=0,Z48&lt;=18),"Jest OK","Status minął lub jest za długi okres")</f>
        <v>Jest OK</v>
      </c>
      <c r="Z48" s="27">
        <f>DATEDIF(Tabela1[[#This Row],[data nadania statusu przez OWES ]],Tabela1[[#This Row],[data obowiązywania statusu PS]],"m")</f>
        <v>18</v>
      </c>
      <c r="AA48" s="32" t="str">
        <f t="shared" si="0"/>
        <v>1 rok 6 miesięcy 0 dni</v>
      </c>
    </row>
    <row r="49" spans="1:27" s="23" customFormat="1" ht="28.8">
      <c r="A49" s="14">
        <v>47</v>
      </c>
      <c r="B49" s="13" t="s">
        <v>443</v>
      </c>
      <c r="C49" s="9">
        <v>380014217</v>
      </c>
      <c r="D49" s="14">
        <v>1182172002</v>
      </c>
      <c r="E49" s="13" t="s">
        <v>99</v>
      </c>
      <c r="F49" s="26">
        <v>694771679</v>
      </c>
      <c r="G49" s="39" t="s">
        <v>444</v>
      </c>
      <c r="H49" s="13" t="s">
        <v>359</v>
      </c>
      <c r="I49" s="13" t="s">
        <v>445</v>
      </c>
      <c r="J49" s="14" t="s">
        <v>446</v>
      </c>
      <c r="K49" s="14" t="s">
        <v>359</v>
      </c>
      <c r="L49" s="14" t="s">
        <v>17</v>
      </c>
      <c r="M49" s="39" t="s">
        <v>447</v>
      </c>
      <c r="N49" s="15">
        <v>43434</v>
      </c>
      <c r="O49" s="15">
        <v>43981</v>
      </c>
      <c r="P49" s="13" t="s">
        <v>80</v>
      </c>
      <c r="Q49" s="13" t="s">
        <v>89</v>
      </c>
      <c r="R49" s="13"/>
      <c r="S49" s="38" t="s">
        <v>448</v>
      </c>
      <c r="T49" s="14" t="s">
        <v>437</v>
      </c>
      <c r="U49" s="13" t="s">
        <v>417</v>
      </c>
      <c r="Y49" s="31" t="str">
        <f ca="1">IF(AND(Tabela1[[#This Row],[data obowiązywania statusu PS]]-$Y$1&gt;=0,Z49&lt;=18),"Jest OK","Status minął lub jest za długi okres")</f>
        <v>Jest OK</v>
      </c>
      <c r="Z49" s="27">
        <f>DATEDIF(Tabela1[[#This Row],[data nadania statusu przez OWES ]],Tabela1[[#This Row],[data obowiązywania statusu PS]],"m")</f>
        <v>18</v>
      </c>
      <c r="AA49" s="32" t="str">
        <f t="shared" si="0"/>
        <v>1 rok 6 miesięcy 0 dni</v>
      </c>
    </row>
    <row r="50" spans="1:27" s="23" customFormat="1" ht="28.8">
      <c r="A50" s="14">
        <v>48</v>
      </c>
      <c r="B50" s="13" t="s">
        <v>449</v>
      </c>
      <c r="C50" s="9">
        <v>380208358</v>
      </c>
      <c r="D50" s="14">
        <v>5361935306</v>
      </c>
      <c r="E50" s="13" t="s">
        <v>96</v>
      </c>
      <c r="F50" s="26" t="s">
        <v>450</v>
      </c>
      <c r="G50" s="39" t="s">
        <v>451</v>
      </c>
      <c r="H50" s="13" t="s">
        <v>452</v>
      </c>
      <c r="I50" s="13" t="s">
        <v>453</v>
      </c>
      <c r="J50" s="14" t="s">
        <v>454</v>
      </c>
      <c r="K50" s="14" t="s">
        <v>452</v>
      </c>
      <c r="L50" s="14" t="s">
        <v>17</v>
      </c>
      <c r="M50" s="39"/>
      <c r="N50" s="15">
        <v>43413</v>
      </c>
      <c r="O50" s="15">
        <v>43960</v>
      </c>
      <c r="P50" s="13" t="s">
        <v>78</v>
      </c>
      <c r="Q50" s="13" t="s">
        <v>79</v>
      </c>
      <c r="R50" s="13"/>
      <c r="S50" s="38" t="s">
        <v>455</v>
      </c>
      <c r="T50" s="14" t="s">
        <v>437</v>
      </c>
      <c r="U50" s="13" t="s">
        <v>456</v>
      </c>
      <c r="Y50" s="31" t="str">
        <f ca="1">IF(AND(Tabela1[[#This Row],[data obowiązywania statusu PS]]-$Y$1&gt;=0,Z50&lt;=18),"Jest OK","Status minął lub jest za długi okres")</f>
        <v>Jest OK</v>
      </c>
      <c r="Z50" s="27">
        <f>DATEDIF(Tabela1[[#This Row],[data nadania statusu przez OWES ]],Tabela1[[#This Row],[data obowiązywania statusu PS]],"m")</f>
        <v>18</v>
      </c>
      <c r="AA50" s="32" t="str">
        <f t="shared" si="0"/>
        <v>1 rok 6 miesięcy 0 dni</v>
      </c>
    </row>
    <row r="51" spans="1:27" s="23" customFormat="1" ht="28.8">
      <c r="A51" s="14">
        <v>49</v>
      </c>
      <c r="B51" s="13" t="s">
        <v>457</v>
      </c>
      <c r="C51" s="9">
        <v>367944722</v>
      </c>
      <c r="D51" s="14">
        <v>1182150822</v>
      </c>
      <c r="E51" s="13" t="s">
        <v>100</v>
      </c>
      <c r="F51" s="26">
        <v>603655144</v>
      </c>
      <c r="G51" s="39" t="s">
        <v>458</v>
      </c>
      <c r="H51" s="13" t="s">
        <v>459</v>
      </c>
      <c r="I51" s="13" t="s">
        <v>460</v>
      </c>
      <c r="J51" s="14" t="s">
        <v>461</v>
      </c>
      <c r="K51" s="14" t="s">
        <v>462</v>
      </c>
      <c r="L51" s="14" t="s">
        <v>17</v>
      </c>
      <c r="M51" s="39" t="s">
        <v>463</v>
      </c>
      <c r="N51" s="15">
        <v>43238</v>
      </c>
      <c r="O51" s="15">
        <v>43786</v>
      </c>
      <c r="P51" s="13" t="s">
        <v>89</v>
      </c>
      <c r="Q51" s="13"/>
      <c r="R51" s="13"/>
      <c r="S51" s="38" t="s">
        <v>464</v>
      </c>
      <c r="T51" s="14" t="s">
        <v>465</v>
      </c>
      <c r="U51" s="13" t="s">
        <v>466</v>
      </c>
      <c r="Y51" s="31" t="str">
        <f ca="1">IF(AND(Tabela1[[#This Row],[data obowiązywania statusu PS]]-$Y$1&gt;=0,Z51&lt;=18),"Jest OK","Status minął lub jest za długi okres")</f>
        <v>Jest OK</v>
      </c>
      <c r="Z51" s="27">
        <f>DATEDIF(Tabela1[[#This Row],[data nadania statusu przez OWES ]],Tabela1[[#This Row],[data obowiązywania statusu PS]],"m")</f>
        <v>17</v>
      </c>
      <c r="AA51" s="32" t="str">
        <f>DATEDIF(N51,O51,"y")&amp;" rok "&amp;DATEDIF(N51,O51,"ym")&amp;" miesięcy "&amp;DATEDIF(N51,O51,"md")&amp;" dni"</f>
        <v>1 rok 5 miesięcy 30 dni</v>
      </c>
    </row>
    <row r="52" spans="1:27" s="23" customFormat="1" ht="28.8">
      <c r="A52" s="14">
        <v>50</v>
      </c>
      <c r="B52" s="13" t="s">
        <v>467</v>
      </c>
      <c r="C52" s="9">
        <v>368919809</v>
      </c>
      <c r="D52" s="14">
        <v>8381857769</v>
      </c>
      <c r="E52" s="13" t="s">
        <v>100</v>
      </c>
      <c r="F52" s="26">
        <v>506774874</v>
      </c>
      <c r="G52" s="39" t="s">
        <v>468</v>
      </c>
      <c r="H52" s="13" t="s">
        <v>469</v>
      </c>
      <c r="I52" s="13" t="s">
        <v>470</v>
      </c>
      <c r="J52" s="14" t="s">
        <v>471</v>
      </c>
      <c r="K52" s="14" t="s">
        <v>469</v>
      </c>
      <c r="L52" s="14" t="s">
        <v>17</v>
      </c>
      <c r="M52" s="39" t="s">
        <v>112</v>
      </c>
      <c r="N52" s="15">
        <v>43243</v>
      </c>
      <c r="O52" s="15">
        <v>43791</v>
      </c>
      <c r="P52" s="13" t="s">
        <v>92</v>
      </c>
      <c r="Q52" s="13" t="s">
        <v>80</v>
      </c>
      <c r="R52" s="13"/>
      <c r="S52" s="38" t="s">
        <v>529</v>
      </c>
      <c r="T52" s="14" t="s">
        <v>465</v>
      </c>
      <c r="U52" s="13" t="s">
        <v>466</v>
      </c>
      <c r="Y52" s="31" t="str">
        <f ca="1">IF(AND(Tabela1[[#This Row],[data obowiązywania statusu PS]]-$Y$1&gt;=0,Z52&lt;=18),"Jest OK","Status minął lub jest za długi okres")</f>
        <v>Jest OK</v>
      </c>
      <c r="Z52" s="27">
        <f>DATEDIF(Tabela1[[#This Row],[data nadania statusu przez OWES ]],Tabela1[[#This Row],[data obowiązywania statusu PS]],"m")</f>
        <v>17</v>
      </c>
      <c r="AA52" s="32" t="str">
        <f>DATEDIF(N52,O52,"y")&amp;" rok "&amp;DATEDIF(N52,O52,"ym")&amp;" miesięcy "&amp;DATEDIF(N52,O52,"md")&amp;" dni"</f>
        <v>1 rok 5 miesięcy 30 dni</v>
      </c>
    </row>
    <row r="53" spans="1:27" s="23" customFormat="1" ht="28.8">
      <c r="A53" s="14">
        <v>51</v>
      </c>
      <c r="B53" s="13" t="s">
        <v>472</v>
      </c>
      <c r="C53" s="9">
        <v>147048369</v>
      </c>
      <c r="D53" s="14">
        <v>5223011894</v>
      </c>
      <c r="E53" s="13" t="s">
        <v>99</v>
      </c>
      <c r="F53" s="26">
        <v>510173666</v>
      </c>
      <c r="G53" s="39" t="s">
        <v>473</v>
      </c>
      <c r="H53" s="13" t="s">
        <v>474</v>
      </c>
      <c r="I53" s="13" t="s">
        <v>475</v>
      </c>
      <c r="J53" s="14" t="s">
        <v>476</v>
      </c>
      <c r="K53" s="14" t="s">
        <v>474</v>
      </c>
      <c r="L53" s="14" t="s">
        <v>17</v>
      </c>
      <c r="M53" s="39" t="s">
        <v>477</v>
      </c>
      <c r="N53" s="15">
        <v>43229</v>
      </c>
      <c r="O53" s="15">
        <v>43777</v>
      </c>
      <c r="P53" s="13" t="s">
        <v>80</v>
      </c>
      <c r="Q53" s="13" t="s">
        <v>92</v>
      </c>
      <c r="R53" s="13"/>
      <c r="S53" s="38" t="s">
        <v>478</v>
      </c>
      <c r="T53" s="14" t="s">
        <v>465</v>
      </c>
      <c r="U53" s="13" t="s">
        <v>466</v>
      </c>
      <c r="Y53" s="31" t="str">
        <f ca="1">IF(AND(Tabela1[[#This Row],[data obowiązywania statusu PS]]-$Y$1&gt;=0,Z53&lt;=18),"Jest OK","Status minął lub jest za długi okres")</f>
        <v>Jest OK</v>
      </c>
      <c r="Z53" s="27">
        <f>DATEDIF(Tabela1[[#This Row],[data nadania statusu przez OWES ]],Tabela1[[#This Row],[data obowiązywania statusu PS]],"m")</f>
        <v>17</v>
      </c>
      <c r="AA53" s="32" t="str">
        <f t="shared" si="0"/>
        <v>1 rok 5 miesięcy 30 dni</v>
      </c>
    </row>
    <row r="54" spans="1:27" s="23" customFormat="1" ht="28.8">
      <c r="A54" s="14">
        <v>52</v>
      </c>
      <c r="B54" s="13" t="s">
        <v>479</v>
      </c>
      <c r="C54" s="9">
        <v>381463957</v>
      </c>
      <c r="D54" s="14">
        <v>5291823759</v>
      </c>
      <c r="E54" s="13" t="s">
        <v>100</v>
      </c>
      <c r="F54" s="26">
        <v>730455243</v>
      </c>
      <c r="G54" s="39" t="s">
        <v>480</v>
      </c>
      <c r="H54" s="13" t="s">
        <v>481</v>
      </c>
      <c r="I54" s="13" t="s">
        <v>482</v>
      </c>
      <c r="J54" s="14" t="s">
        <v>476</v>
      </c>
      <c r="K54" s="14" t="s">
        <v>481</v>
      </c>
      <c r="L54" s="14" t="s">
        <v>17</v>
      </c>
      <c r="M54" s="39" t="s">
        <v>483</v>
      </c>
      <c r="N54" s="15">
        <v>43426</v>
      </c>
      <c r="O54" s="15">
        <v>43972</v>
      </c>
      <c r="P54" s="13" t="s">
        <v>78</v>
      </c>
      <c r="Q54" s="13"/>
      <c r="R54" s="13"/>
      <c r="S54" s="38" t="s">
        <v>484</v>
      </c>
      <c r="T54" s="14" t="s">
        <v>465</v>
      </c>
      <c r="U54" s="13" t="s">
        <v>466</v>
      </c>
      <c r="Y54" s="31" t="str">
        <f ca="1">IF(AND(Tabela1[[#This Row],[data obowiązywania statusu PS]]-$Y$1&gt;=0,Z54&lt;=18),"Jest OK","Status minął lub jest za długi okres")</f>
        <v>Jest OK</v>
      </c>
      <c r="Z54" s="27">
        <f>DATEDIF(Tabela1[[#This Row],[data nadania statusu przez OWES ]],Tabela1[[#This Row],[data obowiązywania statusu PS]],"m")</f>
        <v>17</v>
      </c>
      <c r="AA54" s="32" t="str">
        <f t="shared" si="0"/>
        <v>1 rok 5 miesięcy 29 dni</v>
      </c>
    </row>
    <row r="55" spans="1:27" s="23" customFormat="1" ht="28.8">
      <c r="A55" s="14">
        <v>53</v>
      </c>
      <c r="B55" s="13" t="s">
        <v>485</v>
      </c>
      <c r="C55" s="9">
        <v>142205516</v>
      </c>
      <c r="D55" s="14">
        <v>8381826243</v>
      </c>
      <c r="E55" s="13" t="s">
        <v>99</v>
      </c>
      <c r="F55" s="26"/>
      <c r="G55" s="39" t="s">
        <v>486</v>
      </c>
      <c r="H55" s="13" t="s">
        <v>469</v>
      </c>
      <c r="I55" s="13" t="s">
        <v>487</v>
      </c>
      <c r="J55" s="14" t="s">
        <v>471</v>
      </c>
      <c r="K55" s="14" t="s">
        <v>469</v>
      </c>
      <c r="L55" s="14" t="s">
        <v>17</v>
      </c>
      <c r="M55" s="39" t="s">
        <v>488</v>
      </c>
      <c r="N55" s="15">
        <v>43437</v>
      </c>
      <c r="O55" s="15">
        <v>43984</v>
      </c>
      <c r="P55" s="13" t="s">
        <v>89</v>
      </c>
      <c r="Q55" s="13" t="s">
        <v>80</v>
      </c>
      <c r="R55" s="13" t="s">
        <v>92</v>
      </c>
      <c r="S55" s="38" t="s">
        <v>489</v>
      </c>
      <c r="T55" s="14" t="s">
        <v>465</v>
      </c>
      <c r="U55" s="13" t="s">
        <v>466</v>
      </c>
      <c r="Y55" s="31" t="str">
        <f ca="1">IF(AND(Tabela1[[#This Row],[data obowiązywania statusu PS]]-$Y$1&gt;=0,Z55&lt;=18),"Jest OK","Status minął lub jest za długi okres")</f>
        <v>Jest OK</v>
      </c>
      <c r="Z55" s="27">
        <f>DATEDIF(Tabela1[[#This Row],[data nadania statusu przez OWES ]],Tabela1[[#This Row],[data obowiązywania statusu PS]],"m")</f>
        <v>17</v>
      </c>
      <c r="AA55" s="32" t="str">
        <f t="shared" si="0"/>
        <v>1 rok 5 miesięcy 30 dni</v>
      </c>
    </row>
    <row r="56" spans="1:27" s="23" customFormat="1" ht="28.8">
      <c r="A56" s="14">
        <v>54</v>
      </c>
      <c r="B56" s="13" t="s">
        <v>490</v>
      </c>
      <c r="C56" s="9">
        <v>368281703</v>
      </c>
      <c r="D56" s="14">
        <v>5993208380</v>
      </c>
      <c r="E56" s="13" t="s">
        <v>100</v>
      </c>
      <c r="F56" s="26" t="s">
        <v>491</v>
      </c>
      <c r="G56" s="39" t="s">
        <v>492</v>
      </c>
      <c r="H56" s="13" t="s">
        <v>359</v>
      </c>
      <c r="I56" s="13" t="s">
        <v>493</v>
      </c>
      <c r="J56" s="14" t="s">
        <v>494</v>
      </c>
      <c r="K56" s="14" t="s">
        <v>359</v>
      </c>
      <c r="L56" s="14" t="s">
        <v>17</v>
      </c>
      <c r="M56" s="39"/>
      <c r="N56" s="15">
        <v>43364</v>
      </c>
      <c r="O56" s="15">
        <v>43910</v>
      </c>
      <c r="P56" s="13" t="s">
        <v>53</v>
      </c>
      <c r="Q56" s="13"/>
      <c r="R56" s="13"/>
      <c r="S56" s="38" t="s">
        <v>495</v>
      </c>
      <c r="T56" s="14" t="s">
        <v>465</v>
      </c>
      <c r="U56" s="13" t="s">
        <v>417</v>
      </c>
      <c r="Y56" s="31" t="str">
        <f ca="1">IF(AND(Tabela1[[#This Row],[data obowiązywania statusu PS]]-$Y$1&gt;=0,Z56&lt;=18),"Jest OK","Status minął lub jest za długi okres")</f>
        <v>Jest OK</v>
      </c>
      <c r="Z56" s="27">
        <f>DATEDIF(Tabela1[[#This Row],[data nadania statusu przez OWES ]],Tabela1[[#This Row],[data obowiązywania statusu PS]],"m")</f>
        <v>17</v>
      </c>
      <c r="AA56" s="32" t="str">
        <f t="shared" si="0"/>
        <v>1 rok 5 miesięcy 28 dni</v>
      </c>
    </row>
    <row r="57" spans="1:27" s="23" customFormat="1" ht="28.8">
      <c r="A57" s="14">
        <v>55</v>
      </c>
      <c r="B57" s="13" t="s">
        <v>497</v>
      </c>
      <c r="C57" s="9">
        <v>381344715</v>
      </c>
      <c r="D57" s="14">
        <v>5342587301</v>
      </c>
      <c r="E57" s="13" t="s">
        <v>100</v>
      </c>
      <c r="F57" s="26">
        <v>609772872</v>
      </c>
      <c r="G57" s="39" t="s">
        <v>498</v>
      </c>
      <c r="H57" s="13" t="s">
        <v>499</v>
      </c>
      <c r="I57" s="13" t="s">
        <v>500</v>
      </c>
      <c r="J57" s="14" t="s">
        <v>501</v>
      </c>
      <c r="K57" s="14" t="s">
        <v>499</v>
      </c>
      <c r="L57" s="14" t="s">
        <v>17</v>
      </c>
      <c r="M57" s="39" t="s">
        <v>502</v>
      </c>
      <c r="N57" s="15">
        <v>43383</v>
      </c>
      <c r="O57" s="15">
        <v>43930</v>
      </c>
      <c r="P57" s="13" t="s">
        <v>78</v>
      </c>
      <c r="Q57" s="13" t="s">
        <v>79</v>
      </c>
      <c r="R57" s="13" t="s">
        <v>80</v>
      </c>
      <c r="S57" s="38" t="s">
        <v>503</v>
      </c>
      <c r="T57" s="14" t="s">
        <v>465</v>
      </c>
      <c r="U57" s="13" t="s">
        <v>466</v>
      </c>
      <c r="Y57" s="31" t="str">
        <f ca="1">IF(AND(Tabela1[[#This Row],[data obowiązywania statusu PS]]-$Y$1&gt;=0,Z57&lt;=18),"Jest OK","Status minął lub jest za długi okres")</f>
        <v>Jest OK</v>
      </c>
      <c r="Z57" s="27">
        <f>DATEDIF(Tabela1[[#This Row],[data nadania statusu przez OWES ]],Tabela1[[#This Row],[data obowiązywania statusu PS]],"m")</f>
        <v>17</v>
      </c>
      <c r="AA57" s="32" t="str">
        <f t="shared" si="0"/>
        <v>1 rok 5 miesięcy 30 dni</v>
      </c>
    </row>
    <row r="58" spans="1:27" s="23" customFormat="1" ht="28.8">
      <c r="A58" s="14">
        <v>56</v>
      </c>
      <c r="B58" s="13" t="s">
        <v>530</v>
      </c>
      <c r="C58" s="9">
        <v>380868184</v>
      </c>
      <c r="D58" s="14">
        <v>1182177904</v>
      </c>
      <c r="E58" s="13" t="s">
        <v>100</v>
      </c>
      <c r="F58" s="26">
        <v>883010202</v>
      </c>
      <c r="G58" s="39" t="s">
        <v>504</v>
      </c>
      <c r="H58" s="13" t="s">
        <v>505</v>
      </c>
      <c r="I58" s="13" t="s">
        <v>506</v>
      </c>
      <c r="J58" s="14" t="s">
        <v>507</v>
      </c>
      <c r="K58" s="14" t="s">
        <v>505</v>
      </c>
      <c r="L58" s="14" t="s">
        <v>17</v>
      </c>
      <c r="M58" s="39" t="s">
        <v>508</v>
      </c>
      <c r="N58" s="15">
        <v>43341</v>
      </c>
      <c r="O58" s="15">
        <v>43889</v>
      </c>
      <c r="P58" s="13" t="s">
        <v>87</v>
      </c>
      <c r="Q58" s="13" t="s">
        <v>92</v>
      </c>
      <c r="R58" s="13"/>
      <c r="S58" s="38" t="s">
        <v>509</v>
      </c>
      <c r="T58" s="14" t="s">
        <v>465</v>
      </c>
      <c r="U58" s="13" t="s">
        <v>456</v>
      </c>
      <c r="Y58" s="31" t="str">
        <f ca="1">IF(AND(Tabela1[[#This Row],[data obowiązywania statusu PS]]-$Y$1&gt;=0,Z58&lt;=18),"Jest OK","Status minął lub jest za długi okres")</f>
        <v>Jest OK</v>
      </c>
      <c r="Z58" s="27">
        <f>DATEDIF(Tabela1[[#This Row],[data nadania statusu przez OWES ]],Tabela1[[#This Row],[data obowiązywania statusu PS]],"m")</f>
        <v>17</v>
      </c>
      <c r="AA58" s="32" t="str">
        <f t="shared" si="0"/>
        <v>1 rok 5 miesięcy 30 dni</v>
      </c>
    </row>
    <row r="59" spans="1:27" s="23" customFormat="1" ht="28.8">
      <c r="A59" s="14">
        <v>57</v>
      </c>
      <c r="B59" s="13" t="s">
        <v>510</v>
      </c>
      <c r="C59" s="9">
        <v>381005539</v>
      </c>
      <c r="D59" s="14">
        <v>8371855214</v>
      </c>
      <c r="E59" s="13" t="s">
        <v>100</v>
      </c>
      <c r="F59" s="26">
        <v>606336939</v>
      </c>
      <c r="G59" s="39" t="s">
        <v>511</v>
      </c>
      <c r="H59" s="13" t="s">
        <v>512</v>
      </c>
      <c r="I59" s="13" t="s">
        <v>513</v>
      </c>
      <c r="J59" s="14" t="s">
        <v>514</v>
      </c>
      <c r="K59" s="14" t="s">
        <v>512</v>
      </c>
      <c r="L59" s="14" t="s">
        <v>17</v>
      </c>
      <c r="M59" s="39" t="s">
        <v>239</v>
      </c>
      <c r="N59" s="15">
        <v>43341</v>
      </c>
      <c r="O59" s="15">
        <v>43889</v>
      </c>
      <c r="P59" s="13" t="s">
        <v>82</v>
      </c>
      <c r="Q59" s="13"/>
      <c r="R59" s="13"/>
      <c r="S59" s="38" t="s">
        <v>515</v>
      </c>
      <c r="T59" s="14" t="s">
        <v>465</v>
      </c>
      <c r="U59" s="13" t="s">
        <v>456</v>
      </c>
      <c r="Y59" s="31" t="str">
        <f ca="1">IF(AND(Tabela1[[#This Row],[data obowiązywania statusu PS]]-$Y$1&gt;=0,Z59&lt;=18),"Jest OK","Status minął lub jest za długi okres")</f>
        <v>Jest OK</v>
      </c>
      <c r="Z59" s="27">
        <f>DATEDIF(Tabela1[[#This Row],[data nadania statusu przez OWES ]],Tabela1[[#This Row],[data obowiązywania statusu PS]],"m")</f>
        <v>17</v>
      </c>
      <c r="AA59" s="32" t="str">
        <f t="shared" si="0"/>
        <v>1 rok 5 miesięcy 30 dni</v>
      </c>
    </row>
    <row r="60" spans="1:27" s="23" customFormat="1" ht="28.8">
      <c r="A60" s="14">
        <v>58</v>
      </c>
      <c r="B60" s="13" t="s">
        <v>517</v>
      </c>
      <c r="C60" s="9">
        <v>361385003</v>
      </c>
      <c r="D60" s="14">
        <v>5252617151</v>
      </c>
      <c r="E60" s="13" t="s">
        <v>99</v>
      </c>
      <c r="F60" s="26">
        <v>511092772</v>
      </c>
      <c r="G60" s="39" t="s">
        <v>518</v>
      </c>
      <c r="H60" s="13" t="s">
        <v>359</v>
      </c>
      <c r="I60" s="13" t="s">
        <v>519</v>
      </c>
      <c r="J60" s="14" t="s">
        <v>520</v>
      </c>
      <c r="K60" s="14" t="s">
        <v>359</v>
      </c>
      <c r="L60" s="14" t="s">
        <v>17</v>
      </c>
      <c r="M60" s="39" t="s">
        <v>112</v>
      </c>
      <c r="N60" s="15">
        <v>43131</v>
      </c>
      <c r="O60" s="15">
        <v>43676</v>
      </c>
      <c r="P60" s="13" t="s">
        <v>80</v>
      </c>
      <c r="Q60" s="13" t="s">
        <v>92</v>
      </c>
      <c r="R60" s="13"/>
      <c r="S60" s="38" t="s">
        <v>521</v>
      </c>
      <c r="T60" s="14" t="s">
        <v>496</v>
      </c>
      <c r="U60" s="13" t="s">
        <v>516</v>
      </c>
      <c r="Y60" s="31" t="str">
        <f ca="1">IF(AND(Tabela1[[#This Row],[data obowiązywania statusu PS]]-$Y$1&gt;=0,Z60&lt;=18),"Jest OK","Status minął lub jest za długi okres")</f>
        <v>Jest OK</v>
      </c>
      <c r="Z60" s="27">
        <f>DATEDIF(Tabela1[[#This Row],[data nadania statusu przez OWES ]],Tabela1[[#This Row],[data obowiązywania statusu PS]],"m")</f>
        <v>17</v>
      </c>
      <c r="AA60" s="32" t="str">
        <f t="shared" ref="AA60:AA64" si="1">DATEDIF(N60,O60,"y")&amp;" rok "&amp;DATEDIF(N60,O60,"ym")&amp;" miesięcy "&amp;DATEDIF(N60,O60,"md")&amp;" dni"</f>
        <v>1 rok 5 miesięcy 29 dni</v>
      </c>
    </row>
    <row r="61" spans="1:27" s="23" customFormat="1" ht="28.8">
      <c r="A61" s="14">
        <v>59</v>
      </c>
      <c r="B61" s="13" t="s">
        <v>522</v>
      </c>
      <c r="C61" s="9">
        <v>368973424</v>
      </c>
      <c r="D61" s="14">
        <v>5833277567</v>
      </c>
      <c r="E61" s="13" t="s">
        <v>99</v>
      </c>
      <c r="F61" s="26" t="s">
        <v>523</v>
      </c>
      <c r="G61" s="39" t="s">
        <v>524</v>
      </c>
      <c r="H61" s="13" t="s">
        <v>525</v>
      </c>
      <c r="I61" s="13" t="s">
        <v>526</v>
      </c>
      <c r="J61" s="14" t="s">
        <v>527</v>
      </c>
      <c r="K61" s="14" t="s">
        <v>525</v>
      </c>
      <c r="L61" s="14" t="s">
        <v>17</v>
      </c>
      <c r="M61" s="39" t="s">
        <v>112</v>
      </c>
      <c r="N61" s="15">
        <v>43178</v>
      </c>
      <c r="O61" s="15">
        <v>43727</v>
      </c>
      <c r="P61" s="13" t="s">
        <v>89</v>
      </c>
      <c r="Q61" s="13"/>
      <c r="R61" s="13"/>
      <c r="S61" s="38" t="s">
        <v>528</v>
      </c>
      <c r="T61" s="14" t="s">
        <v>496</v>
      </c>
      <c r="U61" s="13" t="s">
        <v>516</v>
      </c>
      <c r="Y61" s="31" t="str">
        <f ca="1">IF(AND(Tabela1[[#This Row],[data obowiązywania statusu PS]]-$Y$1&gt;=0,Z61&lt;=18),"Jest OK","Status minął lub jest za długi okres")</f>
        <v>Jest OK</v>
      </c>
      <c r="Z61" s="27">
        <f>DATEDIF(Tabela1[[#This Row],[data nadania statusu przez OWES ]],Tabela1[[#This Row],[data obowiązywania statusu PS]],"m")</f>
        <v>18</v>
      </c>
      <c r="AA61" s="32" t="str">
        <f t="shared" si="1"/>
        <v>1 rok 6 miesięcy 0 dni</v>
      </c>
    </row>
    <row r="62" spans="1:27" ht="28.8">
      <c r="A62" s="14">
        <v>60</v>
      </c>
      <c r="B62" s="13" t="s">
        <v>290</v>
      </c>
      <c r="C62" s="9">
        <v>369428887</v>
      </c>
      <c r="D62" s="14">
        <v>9482613265</v>
      </c>
      <c r="E62" s="13" t="s">
        <v>99</v>
      </c>
      <c r="F62" s="26">
        <v>663183193</v>
      </c>
      <c r="G62" s="39" t="s">
        <v>291</v>
      </c>
      <c r="H62" s="13" t="s">
        <v>292</v>
      </c>
      <c r="I62" s="13" t="s">
        <v>293</v>
      </c>
      <c r="J62" s="14" t="s">
        <v>192</v>
      </c>
      <c r="K62" s="14" t="s">
        <v>292</v>
      </c>
      <c r="L62" s="14" t="s">
        <v>17</v>
      </c>
      <c r="M62" s="39" t="s">
        <v>112</v>
      </c>
      <c r="N62" s="15">
        <v>43545</v>
      </c>
      <c r="O62" s="15">
        <v>44095</v>
      </c>
      <c r="P62" s="13" t="s">
        <v>89</v>
      </c>
      <c r="Q62" s="13" t="s">
        <v>80</v>
      </c>
      <c r="R62" s="13"/>
      <c r="S62" s="38" t="s">
        <v>294</v>
      </c>
      <c r="T62" s="14" t="s">
        <v>295</v>
      </c>
      <c r="U62" s="13" t="s">
        <v>296</v>
      </c>
      <c r="Y62" s="31" t="str">
        <f ca="1">IF(AND(Tabela1[[#This Row],[data obowiązywania statusu PS]]-$Y$1&gt;=0,Z62&lt;=18),"Jest OK","Status minął lub jest za długi okres")</f>
        <v>Jest OK</v>
      </c>
      <c r="Z62" s="27">
        <f>DATEDIF(Tabela1[[#This Row],[data nadania statusu przez OWES ]],Tabela1[[#This Row],[data obowiązywania statusu PS]],"m")</f>
        <v>18</v>
      </c>
      <c r="AA62" s="32" t="str">
        <f t="shared" si="1"/>
        <v>1 rok 6 miesięcy 0 dni</v>
      </c>
    </row>
    <row r="63" spans="1:27" ht="28.8">
      <c r="A63" s="14">
        <v>61</v>
      </c>
      <c r="B63" s="13" t="s">
        <v>297</v>
      </c>
      <c r="C63" s="9">
        <v>382560616</v>
      </c>
      <c r="D63" s="9">
        <v>7582369496</v>
      </c>
      <c r="E63" s="13" t="s">
        <v>96</v>
      </c>
      <c r="F63" s="26">
        <v>600670232</v>
      </c>
      <c r="G63" s="39" t="s">
        <v>298</v>
      </c>
      <c r="H63" s="14" t="s">
        <v>145</v>
      </c>
      <c r="I63" s="13" t="s">
        <v>299</v>
      </c>
      <c r="J63" s="14" t="s">
        <v>147</v>
      </c>
      <c r="K63" s="14" t="s">
        <v>145</v>
      </c>
      <c r="L63" s="14" t="s">
        <v>17</v>
      </c>
      <c r="M63" s="39" t="s">
        <v>112</v>
      </c>
      <c r="N63" s="15">
        <v>43549</v>
      </c>
      <c r="O63" s="15">
        <v>44099</v>
      </c>
      <c r="P63" s="13" t="s">
        <v>92</v>
      </c>
      <c r="Q63" s="13" t="s">
        <v>78</v>
      </c>
      <c r="R63" s="13"/>
      <c r="S63" s="38" t="s">
        <v>300</v>
      </c>
      <c r="T63" s="14" t="s">
        <v>295</v>
      </c>
      <c r="U63" s="13" t="s">
        <v>301</v>
      </c>
      <c r="Y63" s="31" t="str">
        <f ca="1">IF(AND(Tabela1[[#This Row],[data obowiązywania statusu PS]]-$Y$1&gt;=0,Z63&lt;=18),"Jest OK","Status minął lub jest za długi okres")</f>
        <v>Jest OK</v>
      </c>
      <c r="Z63" s="27">
        <f>DATEDIF(Tabela1[[#This Row],[data nadania statusu przez OWES ]],Tabela1[[#This Row],[data obowiązywania statusu PS]],"m")</f>
        <v>18</v>
      </c>
      <c r="AA63" s="32" t="str">
        <f t="shared" si="1"/>
        <v>1 rok 6 miesięcy 0 dni</v>
      </c>
    </row>
    <row r="64" spans="1:27" ht="29.4" thickBot="1">
      <c r="A64" s="14">
        <v>62</v>
      </c>
      <c r="B64" s="13" t="s">
        <v>357</v>
      </c>
      <c r="C64" s="20" t="s">
        <v>358</v>
      </c>
      <c r="D64" s="14">
        <v>1132824371</v>
      </c>
      <c r="E64" s="13" t="s">
        <v>96</v>
      </c>
      <c r="F64" s="26">
        <v>661944727</v>
      </c>
      <c r="G64" s="14"/>
      <c r="H64" s="13" t="s">
        <v>359</v>
      </c>
      <c r="I64" s="13" t="s">
        <v>360</v>
      </c>
      <c r="J64" s="14" t="s">
        <v>361</v>
      </c>
      <c r="K64" s="14" t="s">
        <v>359</v>
      </c>
      <c r="L64" s="14" t="s">
        <v>17</v>
      </c>
      <c r="M64" s="39" t="s">
        <v>112</v>
      </c>
      <c r="N64" s="15">
        <v>43439</v>
      </c>
      <c r="O64" s="15">
        <v>43987</v>
      </c>
      <c r="P64" s="13" t="s">
        <v>93</v>
      </c>
      <c r="Q64" s="13"/>
      <c r="R64" s="13"/>
      <c r="S64" s="38" t="s">
        <v>362</v>
      </c>
      <c r="T64" s="14" t="s">
        <v>363</v>
      </c>
      <c r="U64" s="13" t="s">
        <v>364</v>
      </c>
      <c r="Y64" s="31" t="str">
        <f ca="1">IF(AND(Tabela1[[#This Row],[data obowiązywania statusu PS]]-$Y$1&gt;=0,Z64&lt;=18),"Jest OK","Status minął lub jest za długi okres")</f>
        <v>Jest OK</v>
      </c>
      <c r="Z64" s="33">
        <f>DATEDIF(Tabela1[[#This Row],[data nadania statusu przez OWES ]],Tabela1[[#This Row],[data obowiązywania statusu PS]],"m")</f>
        <v>18</v>
      </c>
      <c r="AA64" s="34" t="str">
        <f t="shared" si="1"/>
        <v>1 rok 6 miesięcy 0 dni</v>
      </c>
    </row>
    <row r="65" spans="1:27" s="23" customFormat="1" ht="43.8" thickBot="1">
      <c r="A65" s="50">
        <v>63</v>
      </c>
      <c r="B65" s="13" t="s">
        <v>538</v>
      </c>
      <c r="C65" s="9">
        <v>130919892</v>
      </c>
      <c r="D65" s="9">
        <v>5661828543</v>
      </c>
      <c r="E65" s="13" t="s">
        <v>63</v>
      </c>
      <c r="F65" s="26" t="s">
        <v>539</v>
      </c>
      <c r="G65" s="14" t="s">
        <v>540</v>
      </c>
      <c r="H65" s="13" t="s">
        <v>541</v>
      </c>
      <c r="I65" s="13" t="s">
        <v>542</v>
      </c>
      <c r="J65" s="14" t="s">
        <v>543</v>
      </c>
      <c r="K65" s="14" t="s">
        <v>541</v>
      </c>
      <c r="L65" s="14" t="s">
        <v>17</v>
      </c>
      <c r="M65" s="13" t="s">
        <v>544</v>
      </c>
      <c r="N65" s="15">
        <v>43565</v>
      </c>
      <c r="O65" s="15">
        <v>44114</v>
      </c>
      <c r="P65" s="13" t="s">
        <v>52</v>
      </c>
      <c r="Q65" s="13" t="s">
        <v>92</v>
      </c>
      <c r="R65" s="13"/>
      <c r="S65" s="43" t="s">
        <v>545</v>
      </c>
      <c r="T65" s="14" t="s">
        <v>295</v>
      </c>
      <c r="U65" s="13" t="s">
        <v>109</v>
      </c>
      <c r="V65" s="23" t="s">
        <v>78</v>
      </c>
      <c r="W65" s="23" t="s">
        <v>96</v>
      </c>
      <c r="Y65" s="31" t="str">
        <f ca="1">IF(AND(Tabela1[[#This Row],[data obowiązywania statusu PS]]-$Y$1&gt;=0,Z65&lt;=18),"Jest OK","Status minął lub jest za długi okres")</f>
        <v>Jest OK</v>
      </c>
      <c r="Z65" s="33">
        <f>DATEDIF(Tabela1[[#This Row],[data nadania statusu przez OWES ]],Tabela1[[#This Row],[data obowiązywania statusu PS]],"m")</f>
        <v>18</v>
      </c>
      <c r="AA65" s="34" t="str">
        <f t="shared" ref="AA65:AA69" si="2">DATEDIF(N65,O65,"y")&amp;" rok "&amp;DATEDIF(N65,O65,"ym")&amp;" miesięcy "&amp;DATEDIF(N65,O65,"md")&amp;" dni"</f>
        <v>1 rok 6 miesięcy 0 dni</v>
      </c>
    </row>
    <row r="66" spans="1:27" s="23" customFormat="1" ht="43.2" customHeight="1" thickBot="1">
      <c r="A66" s="50">
        <v>64</v>
      </c>
      <c r="B66" s="13" t="s">
        <v>546</v>
      </c>
      <c r="C66" s="9">
        <v>147217470</v>
      </c>
      <c r="D66" s="9">
        <v>8212640725</v>
      </c>
      <c r="E66" s="13" t="s">
        <v>99</v>
      </c>
      <c r="F66" s="26" t="s">
        <v>547</v>
      </c>
      <c r="G66" s="14" t="s">
        <v>548</v>
      </c>
      <c r="H66" s="13" t="s">
        <v>307</v>
      </c>
      <c r="I66" s="13" t="s">
        <v>549</v>
      </c>
      <c r="J66" s="14" t="s">
        <v>550</v>
      </c>
      <c r="K66" s="14" t="s">
        <v>307</v>
      </c>
      <c r="L66" s="14" t="s">
        <v>17</v>
      </c>
      <c r="M66" s="13" t="s">
        <v>551</v>
      </c>
      <c r="N66" s="15">
        <v>43572</v>
      </c>
      <c r="O66" s="15">
        <v>44121</v>
      </c>
      <c r="P66" s="13" t="s">
        <v>86</v>
      </c>
      <c r="Q66" s="13" t="s">
        <v>80</v>
      </c>
      <c r="R66" s="13"/>
      <c r="S66" s="43" t="s">
        <v>552</v>
      </c>
      <c r="T66" s="14" t="s">
        <v>295</v>
      </c>
      <c r="U66" s="13" t="s">
        <v>109</v>
      </c>
      <c r="V66" s="23" t="s">
        <v>79</v>
      </c>
      <c r="W66" s="23" t="s">
        <v>97</v>
      </c>
      <c r="Y66" s="31" t="str">
        <f ca="1">IF(AND(Tabela1[[#This Row],[data obowiązywania statusu PS]]-$Y$1&gt;=0,Z66&lt;=18),"Jest OK","Status minął lub jest za długi okres")</f>
        <v>Jest OK</v>
      </c>
      <c r="Z66" s="33">
        <f>DATEDIF(Tabela1[[#This Row],[data nadania statusu przez OWES ]],Tabela1[[#This Row],[data obowiązywania statusu PS]],"m")</f>
        <v>18</v>
      </c>
      <c r="AA66" s="34" t="str">
        <f t="shared" si="2"/>
        <v>1 rok 6 miesięcy 0 dni</v>
      </c>
    </row>
    <row r="67" spans="1:27" s="23" customFormat="1" ht="57.6" customHeight="1" thickBot="1">
      <c r="A67" s="50">
        <v>65</v>
      </c>
      <c r="B67" s="13" t="s">
        <v>553</v>
      </c>
      <c r="C67" s="9">
        <v>302293149</v>
      </c>
      <c r="D67" s="9">
        <v>6192020319</v>
      </c>
      <c r="E67" s="13" t="s">
        <v>96</v>
      </c>
      <c r="F67" s="26" t="s">
        <v>554</v>
      </c>
      <c r="G67" s="14" t="s">
        <v>555</v>
      </c>
      <c r="H67" s="13" t="s">
        <v>556</v>
      </c>
      <c r="I67" s="13" t="s">
        <v>557</v>
      </c>
      <c r="J67" s="14" t="s">
        <v>558</v>
      </c>
      <c r="K67" s="14" t="s">
        <v>559</v>
      </c>
      <c r="L67" s="14" t="s">
        <v>17</v>
      </c>
      <c r="M67" s="13" t="s">
        <v>560</v>
      </c>
      <c r="N67" s="15">
        <v>43581</v>
      </c>
      <c r="O67" s="15">
        <v>44130</v>
      </c>
      <c r="P67" s="13" t="s">
        <v>79</v>
      </c>
      <c r="Q67" s="13" t="s">
        <v>90</v>
      </c>
      <c r="R67" s="13" t="s">
        <v>78</v>
      </c>
      <c r="S67" s="43" t="s">
        <v>561</v>
      </c>
      <c r="T67" s="14" t="s">
        <v>295</v>
      </c>
      <c r="U67" s="13" t="s">
        <v>109</v>
      </c>
      <c r="V67" s="23" t="s">
        <v>80</v>
      </c>
      <c r="W67" s="23" t="s">
        <v>98</v>
      </c>
      <c r="Y67" s="31" t="str">
        <f ca="1">IF(AND(Tabela1[[#This Row],[data obowiązywania statusu PS]]-$Y$1&gt;=0,Z67&lt;=18),"Jest OK","Status minął lub jest za długi okres")</f>
        <v>Jest OK</v>
      </c>
      <c r="Z67" s="33">
        <f>DATEDIF(Tabela1[[#This Row],[data nadania statusu przez OWES ]],Tabela1[[#This Row],[data obowiązywania statusu PS]],"m")</f>
        <v>18</v>
      </c>
      <c r="AA67" s="34" t="str">
        <f t="shared" si="2"/>
        <v>1 rok 6 miesięcy 0 dni</v>
      </c>
    </row>
    <row r="68" spans="1:27" s="23" customFormat="1" ht="28.8" customHeight="1" thickBot="1">
      <c r="A68" s="50">
        <v>66</v>
      </c>
      <c r="B68" s="13" t="s">
        <v>562</v>
      </c>
      <c r="C68" s="9">
        <v>362467542</v>
      </c>
      <c r="D68" s="9">
        <v>7621999699</v>
      </c>
      <c r="E68" s="13" t="s">
        <v>99</v>
      </c>
      <c r="F68" s="26" t="s">
        <v>563</v>
      </c>
      <c r="G68" s="14" t="s">
        <v>564</v>
      </c>
      <c r="H68" s="13" t="s">
        <v>565</v>
      </c>
      <c r="I68" s="13" t="s">
        <v>566</v>
      </c>
      <c r="J68" s="14" t="s">
        <v>567</v>
      </c>
      <c r="K68" s="14" t="s">
        <v>565</v>
      </c>
      <c r="L68" s="14" t="s">
        <v>17</v>
      </c>
      <c r="M68" s="42" t="s">
        <v>568</v>
      </c>
      <c r="N68" s="15">
        <v>43558</v>
      </c>
      <c r="O68" s="15">
        <v>44107</v>
      </c>
      <c r="P68" s="13" t="s">
        <v>92</v>
      </c>
      <c r="Q68" s="13" t="s">
        <v>93</v>
      </c>
      <c r="R68" s="13"/>
      <c r="S68" s="43" t="s">
        <v>569</v>
      </c>
      <c r="T68" s="14" t="s">
        <v>295</v>
      </c>
      <c r="U68" s="13" t="s">
        <v>134</v>
      </c>
      <c r="V68" s="23" t="s">
        <v>81</v>
      </c>
      <c r="W68" s="23" t="s">
        <v>95</v>
      </c>
      <c r="Y68" s="31" t="str">
        <f ca="1">IF(AND(Tabela1[[#This Row],[data obowiązywania statusu PS]]-$Y$1&gt;=0,Z68&lt;=18),"Jest OK","Status minął lub jest za długi okres")</f>
        <v>Jest OK</v>
      </c>
      <c r="Z68" s="33">
        <f>DATEDIF(Tabela1[[#This Row],[data nadania statusu przez OWES ]],Tabela1[[#This Row],[data obowiązywania statusu PS]],"m")</f>
        <v>18</v>
      </c>
      <c r="AA68" s="34" t="str">
        <f t="shared" si="2"/>
        <v>1 rok 6 miesięcy 0 dni</v>
      </c>
    </row>
    <row r="69" spans="1:27" s="23" customFormat="1" ht="43.2" customHeight="1" thickBot="1">
      <c r="A69" s="50">
        <v>67</v>
      </c>
      <c r="B69" s="13" t="s">
        <v>570</v>
      </c>
      <c r="C69" s="9">
        <v>382930533</v>
      </c>
      <c r="D69" s="9">
        <v>7611562825</v>
      </c>
      <c r="E69" s="13" t="s">
        <v>96</v>
      </c>
      <c r="F69" s="26" t="s">
        <v>571</v>
      </c>
      <c r="G69" s="41" t="s">
        <v>572</v>
      </c>
      <c r="H69" s="13" t="s">
        <v>573</v>
      </c>
      <c r="I69" s="13" t="s">
        <v>574</v>
      </c>
      <c r="J69" s="14" t="s">
        <v>575</v>
      </c>
      <c r="K69" s="14" t="s">
        <v>573</v>
      </c>
      <c r="L69" s="14" t="s">
        <v>17</v>
      </c>
      <c r="M69" s="13" t="s">
        <v>112</v>
      </c>
      <c r="N69" s="15">
        <v>43580</v>
      </c>
      <c r="O69" s="15">
        <v>44129</v>
      </c>
      <c r="P69" s="13" t="s">
        <v>87</v>
      </c>
      <c r="Q69" s="13" t="s">
        <v>82</v>
      </c>
      <c r="R69" s="13"/>
      <c r="S69" s="43" t="s">
        <v>576</v>
      </c>
      <c r="T69" s="14" t="s">
        <v>295</v>
      </c>
      <c r="U69" s="13" t="s">
        <v>134</v>
      </c>
      <c r="V69" s="23" t="s">
        <v>82</v>
      </c>
      <c r="W69" s="23" t="s">
        <v>99</v>
      </c>
      <c r="Y69" s="31" t="str">
        <f ca="1">IF(AND(Tabela1[[#This Row],[data obowiązywania statusu PS]]-$Y$1&gt;=0,Z69&lt;=18),"Jest OK","Status minął lub jest za długi okres")</f>
        <v>Jest OK</v>
      </c>
      <c r="Z69" s="33">
        <f>DATEDIF(Tabela1[[#This Row],[data nadania statusu przez OWES ]],Tabela1[[#This Row],[data obowiązywania statusu PS]],"m")</f>
        <v>18</v>
      </c>
      <c r="AA69" s="34" t="str">
        <f t="shared" si="2"/>
        <v>1 rok 6 miesięcy 0 dni</v>
      </c>
    </row>
    <row r="70" spans="1:27" ht="14.4">
      <c r="A70" s="14"/>
      <c r="B70" s="13"/>
      <c r="C70" s="9"/>
      <c r="D70" s="9"/>
      <c r="E70" s="13"/>
      <c r="F70" s="26"/>
      <c r="G70" s="14"/>
      <c r="H70" s="13"/>
      <c r="I70" s="13"/>
      <c r="J70" s="14"/>
      <c r="K70" s="14"/>
      <c r="L70" s="14"/>
      <c r="M70" s="13"/>
      <c r="N70" s="15"/>
      <c r="O70" s="15"/>
      <c r="P70" s="13"/>
      <c r="Q70" s="13"/>
      <c r="R70" s="13"/>
      <c r="S70" s="43"/>
      <c r="T70" s="14"/>
      <c r="U70" s="13"/>
      <c r="Z70" s="21"/>
    </row>
    <row r="71" spans="1:27" ht="14.4">
      <c r="A71" s="14"/>
      <c r="B71" s="13"/>
      <c r="C71" s="9"/>
      <c r="D71" s="9"/>
      <c r="E71" s="13"/>
      <c r="F71" s="26"/>
      <c r="G71" s="14"/>
      <c r="H71" s="13"/>
      <c r="I71" s="13"/>
      <c r="J71" s="14"/>
      <c r="K71" s="14"/>
      <c r="L71" s="14"/>
      <c r="M71" s="13"/>
      <c r="N71" s="15"/>
      <c r="O71" s="15"/>
      <c r="P71" s="13"/>
      <c r="Q71" s="13"/>
      <c r="R71" s="13"/>
      <c r="S71" s="43"/>
      <c r="T71" s="14"/>
      <c r="U71" s="13"/>
      <c r="Z71" s="21"/>
    </row>
    <row r="72" spans="1:27" ht="14.4">
      <c r="A72" s="14"/>
      <c r="B72" s="13"/>
      <c r="C72" s="9"/>
      <c r="D72" s="9"/>
      <c r="E72" s="13"/>
      <c r="F72" s="26"/>
      <c r="G72" s="14"/>
      <c r="H72" s="13"/>
      <c r="I72" s="13"/>
      <c r="J72" s="14"/>
      <c r="K72" s="14"/>
      <c r="L72" s="14"/>
      <c r="M72" s="13"/>
      <c r="N72" s="15"/>
      <c r="O72" s="15"/>
      <c r="P72" s="13"/>
      <c r="Q72" s="13"/>
      <c r="R72" s="13"/>
      <c r="S72" s="43"/>
      <c r="T72" s="14"/>
      <c r="U72" s="13"/>
      <c r="Z72" s="21"/>
    </row>
    <row r="73" spans="1:27" ht="14.4">
      <c r="A73" s="14"/>
      <c r="B73" s="13"/>
      <c r="C73" s="9"/>
      <c r="D73" s="9"/>
      <c r="E73" s="13"/>
      <c r="F73" s="26"/>
      <c r="G73" s="14"/>
      <c r="H73" s="13"/>
      <c r="I73" s="13"/>
      <c r="J73" s="14"/>
      <c r="K73" s="14"/>
      <c r="L73" s="14"/>
      <c r="M73" s="13"/>
      <c r="N73" s="15"/>
      <c r="O73" s="15"/>
      <c r="P73" s="13"/>
      <c r="Q73" s="13"/>
      <c r="R73" s="13"/>
      <c r="S73" s="43"/>
      <c r="T73" s="14"/>
      <c r="U73" s="13"/>
      <c r="Z73" s="21"/>
    </row>
    <row r="74" spans="1:27" ht="14.4">
      <c r="A74" s="14"/>
      <c r="B74" s="13"/>
      <c r="C74" s="9"/>
      <c r="D74" s="9"/>
      <c r="E74" s="13"/>
      <c r="F74" s="26"/>
      <c r="G74" s="14"/>
      <c r="H74" s="13"/>
      <c r="I74" s="13"/>
      <c r="J74" s="14"/>
      <c r="K74" s="14"/>
      <c r="L74" s="14"/>
      <c r="M74" s="13"/>
      <c r="N74" s="15"/>
      <c r="O74" s="15"/>
      <c r="P74" s="13"/>
      <c r="Q74" s="13"/>
      <c r="R74" s="13"/>
      <c r="S74" s="43"/>
      <c r="T74" s="14"/>
      <c r="U74" s="13"/>
      <c r="Z74" s="21"/>
    </row>
    <row r="75" spans="1:27" ht="14.4">
      <c r="A75" s="14"/>
      <c r="B75" s="13"/>
      <c r="C75" s="9"/>
      <c r="D75" s="9"/>
      <c r="E75" s="13"/>
      <c r="F75" s="26"/>
      <c r="G75" s="14"/>
      <c r="H75" s="13"/>
      <c r="I75" s="13"/>
      <c r="J75" s="14"/>
      <c r="K75" s="14"/>
      <c r="L75" s="14"/>
      <c r="M75" s="13"/>
      <c r="N75" s="15"/>
      <c r="O75" s="15"/>
      <c r="P75" s="13"/>
      <c r="Q75" s="13"/>
      <c r="R75" s="13"/>
      <c r="S75" s="43"/>
      <c r="T75" s="14"/>
      <c r="U75" s="13"/>
      <c r="Z75" s="21"/>
    </row>
    <row r="76" spans="1:27" ht="14.4">
      <c r="A76" s="14"/>
      <c r="B76" s="13"/>
      <c r="C76" s="9"/>
      <c r="D76" s="9"/>
      <c r="E76" s="13"/>
      <c r="F76" s="26"/>
      <c r="G76" s="14"/>
      <c r="H76" s="13"/>
      <c r="I76" s="13"/>
      <c r="J76" s="14"/>
      <c r="K76" s="14"/>
      <c r="L76" s="14"/>
      <c r="M76" s="13"/>
      <c r="N76" s="15"/>
      <c r="O76" s="15"/>
      <c r="P76" s="13"/>
      <c r="Q76" s="13"/>
      <c r="R76" s="13"/>
      <c r="S76" s="43"/>
      <c r="T76" s="14"/>
      <c r="U76" s="13"/>
      <c r="Z76" s="21"/>
    </row>
    <row r="77" spans="1:27" ht="14.4">
      <c r="A77" s="14"/>
      <c r="B77" s="13"/>
      <c r="C77" s="9"/>
      <c r="D77" s="9"/>
      <c r="E77" s="13"/>
      <c r="F77" s="26"/>
      <c r="G77" s="14"/>
      <c r="H77" s="13"/>
      <c r="I77" s="13"/>
      <c r="J77" s="14"/>
      <c r="K77" s="14"/>
      <c r="L77" s="14"/>
      <c r="M77" s="13"/>
      <c r="N77" s="15"/>
      <c r="O77" s="15"/>
      <c r="P77" s="13"/>
      <c r="Q77" s="13"/>
      <c r="R77" s="13"/>
      <c r="S77" s="43"/>
      <c r="T77" s="14"/>
      <c r="U77" s="13"/>
      <c r="Z77" s="21"/>
    </row>
    <row r="78" spans="1:27" ht="14.4">
      <c r="A78" s="14"/>
      <c r="B78" s="13"/>
      <c r="C78" s="9"/>
      <c r="D78" s="9"/>
      <c r="E78" s="13"/>
      <c r="F78" s="26"/>
      <c r="G78" s="14"/>
      <c r="H78" s="13"/>
      <c r="I78" s="13"/>
      <c r="J78" s="14"/>
      <c r="K78" s="14"/>
      <c r="L78" s="14"/>
      <c r="M78" s="13"/>
      <c r="N78" s="15"/>
      <c r="O78" s="15"/>
      <c r="P78" s="13"/>
      <c r="Q78" s="13"/>
      <c r="R78" s="13"/>
      <c r="S78" s="43"/>
      <c r="T78" s="14"/>
      <c r="U78" s="13"/>
      <c r="Z78" s="21"/>
    </row>
    <row r="79" spans="1:27" ht="14.4">
      <c r="A79" s="14"/>
      <c r="B79" s="13"/>
      <c r="C79" s="9"/>
      <c r="D79" s="9"/>
      <c r="E79" s="13"/>
      <c r="F79" s="26"/>
      <c r="G79" s="14"/>
      <c r="H79" s="13"/>
      <c r="I79" s="13"/>
      <c r="J79" s="14"/>
      <c r="K79" s="14"/>
      <c r="L79" s="14"/>
      <c r="M79" s="13"/>
      <c r="N79" s="15"/>
      <c r="O79" s="15"/>
      <c r="P79" s="13"/>
      <c r="Q79" s="13"/>
      <c r="R79" s="13"/>
      <c r="S79" s="43"/>
      <c r="T79" s="14"/>
      <c r="U79" s="13"/>
      <c r="Z79" s="21"/>
    </row>
    <row r="80" spans="1:27" ht="14.4">
      <c r="A80" s="14"/>
      <c r="B80" s="13"/>
      <c r="C80" s="9"/>
      <c r="D80" s="9"/>
      <c r="E80" s="13"/>
      <c r="F80" s="26"/>
      <c r="G80" s="14"/>
      <c r="H80" s="13"/>
      <c r="I80" s="13"/>
      <c r="J80" s="14"/>
      <c r="K80" s="14"/>
      <c r="L80" s="14"/>
      <c r="M80" s="13"/>
      <c r="N80" s="15"/>
      <c r="O80" s="15"/>
      <c r="P80" s="13"/>
      <c r="Q80" s="13"/>
      <c r="R80" s="13"/>
      <c r="S80" s="43"/>
      <c r="T80" s="14"/>
      <c r="U80" s="13"/>
      <c r="Z80" s="21"/>
    </row>
    <row r="81" spans="1:26" ht="14.4">
      <c r="A81" s="14"/>
      <c r="B81" s="13"/>
      <c r="C81" s="9"/>
      <c r="D81" s="9"/>
      <c r="E81" s="13"/>
      <c r="F81" s="26"/>
      <c r="G81" s="14"/>
      <c r="H81" s="13"/>
      <c r="I81" s="13"/>
      <c r="J81" s="14"/>
      <c r="K81" s="14"/>
      <c r="L81" s="14"/>
      <c r="M81" s="13"/>
      <c r="N81" s="15"/>
      <c r="O81" s="15"/>
      <c r="P81" s="13"/>
      <c r="Q81" s="13"/>
      <c r="R81" s="13"/>
      <c r="S81" s="43"/>
      <c r="T81" s="14"/>
      <c r="U81" s="13"/>
      <c r="Z81" s="21"/>
    </row>
    <row r="82" spans="1:26" ht="14.4">
      <c r="A82" s="14"/>
      <c r="B82" s="13"/>
      <c r="C82" s="9"/>
      <c r="D82" s="9"/>
      <c r="E82" s="13"/>
      <c r="F82" s="26"/>
      <c r="G82" s="14"/>
      <c r="H82" s="13"/>
      <c r="I82" s="13"/>
      <c r="J82" s="14"/>
      <c r="K82" s="14"/>
      <c r="L82" s="14"/>
      <c r="M82" s="13"/>
      <c r="N82" s="15"/>
      <c r="O82" s="15"/>
      <c r="P82" s="13"/>
      <c r="Q82" s="13"/>
      <c r="R82" s="13"/>
      <c r="S82" s="43"/>
      <c r="T82" s="14"/>
      <c r="U82" s="13"/>
      <c r="Z82" s="21"/>
    </row>
    <row r="83" spans="1:26" ht="14.4">
      <c r="A83" s="14"/>
      <c r="B83" s="13"/>
      <c r="C83" s="9"/>
      <c r="D83" s="9"/>
      <c r="E83" s="13"/>
      <c r="F83" s="26"/>
      <c r="G83" s="14"/>
      <c r="H83" s="13"/>
      <c r="I83" s="13"/>
      <c r="J83" s="14"/>
      <c r="K83" s="14"/>
      <c r="L83" s="14"/>
      <c r="M83" s="13"/>
      <c r="N83" s="15"/>
      <c r="O83" s="15"/>
      <c r="P83" s="13"/>
      <c r="Q83" s="13"/>
      <c r="R83" s="13"/>
      <c r="S83" s="43"/>
      <c r="T83" s="14"/>
      <c r="U83" s="13"/>
      <c r="Z83" s="21"/>
    </row>
    <row r="84" spans="1:26" ht="14.4">
      <c r="A84" s="14"/>
      <c r="B84" s="13"/>
      <c r="C84" s="9"/>
      <c r="D84" s="9"/>
      <c r="E84" s="13"/>
      <c r="F84" s="26"/>
      <c r="G84" s="14"/>
      <c r="H84" s="13"/>
      <c r="I84" s="13"/>
      <c r="J84" s="14"/>
      <c r="K84" s="14"/>
      <c r="L84" s="14"/>
      <c r="M84" s="13"/>
      <c r="N84" s="15"/>
      <c r="O84" s="15"/>
      <c r="P84" s="13"/>
      <c r="Q84" s="13"/>
      <c r="R84" s="13"/>
      <c r="S84" s="43"/>
      <c r="T84" s="14"/>
      <c r="U84" s="13"/>
      <c r="Z84" s="21"/>
    </row>
    <row r="85" spans="1:26" ht="14.4">
      <c r="A85" s="14"/>
      <c r="B85" s="13"/>
      <c r="C85" s="9"/>
      <c r="D85" s="9"/>
      <c r="E85" s="13"/>
      <c r="F85" s="26"/>
      <c r="G85" s="14"/>
      <c r="H85" s="13"/>
      <c r="I85" s="13"/>
      <c r="J85" s="14"/>
      <c r="K85" s="14"/>
      <c r="L85" s="14"/>
      <c r="M85" s="13"/>
      <c r="N85" s="15"/>
      <c r="O85" s="15"/>
      <c r="P85" s="13"/>
      <c r="Q85" s="13"/>
      <c r="R85" s="13"/>
      <c r="S85" s="43"/>
      <c r="T85" s="14"/>
      <c r="U85" s="13"/>
      <c r="Z85" s="21"/>
    </row>
    <row r="86" spans="1:26" ht="14.4">
      <c r="A86" s="14"/>
      <c r="B86" s="13"/>
      <c r="C86" s="9"/>
      <c r="D86" s="9"/>
      <c r="E86" s="13"/>
      <c r="F86" s="26"/>
      <c r="G86" s="14"/>
      <c r="H86" s="13"/>
      <c r="I86" s="13"/>
      <c r="J86" s="14"/>
      <c r="K86" s="14"/>
      <c r="L86" s="14"/>
      <c r="M86" s="13"/>
      <c r="N86" s="15"/>
      <c r="O86" s="15"/>
      <c r="P86" s="13"/>
      <c r="Q86" s="13"/>
      <c r="R86" s="13"/>
      <c r="S86" s="43"/>
      <c r="T86" s="14"/>
      <c r="U86" s="13"/>
      <c r="Z86" s="21"/>
    </row>
    <row r="87" spans="1:26" ht="14.4">
      <c r="A87" s="14"/>
      <c r="B87" s="13"/>
      <c r="C87" s="9"/>
      <c r="D87" s="9"/>
      <c r="E87" s="13"/>
      <c r="F87" s="26"/>
      <c r="G87" s="14"/>
      <c r="H87" s="13"/>
      <c r="I87" s="13"/>
      <c r="J87" s="14"/>
      <c r="K87" s="14"/>
      <c r="L87" s="14"/>
      <c r="M87" s="13"/>
      <c r="N87" s="15"/>
      <c r="O87" s="15"/>
      <c r="P87" s="13"/>
      <c r="Q87" s="13"/>
      <c r="R87" s="13"/>
      <c r="S87" s="43"/>
      <c r="T87" s="14"/>
      <c r="U87" s="13"/>
      <c r="Z87" s="21"/>
    </row>
    <row r="88" spans="1:26" ht="14.4">
      <c r="A88" s="14"/>
      <c r="B88" s="13"/>
      <c r="C88" s="9"/>
      <c r="D88" s="9"/>
      <c r="E88" s="13"/>
      <c r="F88" s="26"/>
      <c r="G88" s="14"/>
      <c r="H88" s="13"/>
      <c r="I88" s="13"/>
      <c r="J88" s="14"/>
      <c r="K88" s="14"/>
      <c r="L88" s="14"/>
      <c r="M88" s="13"/>
      <c r="N88" s="15"/>
      <c r="O88" s="15"/>
      <c r="P88" s="13"/>
      <c r="Q88" s="13"/>
      <c r="R88" s="13"/>
      <c r="S88" s="43"/>
      <c r="T88" s="14"/>
      <c r="U88" s="13"/>
      <c r="Z88" s="21"/>
    </row>
    <row r="89" spans="1:26" ht="14.4">
      <c r="A89" s="14"/>
      <c r="B89" s="13"/>
      <c r="C89" s="9"/>
      <c r="D89" s="9"/>
      <c r="E89" s="13"/>
      <c r="F89" s="26"/>
      <c r="G89" s="14"/>
      <c r="H89" s="13"/>
      <c r="I89" s="13"/>
      <c r="J89" s="14"/>
      <c r="K89" s="14"/>
      <c r="L89" s="14"/>
      <c r="M89" s="13"/>
      <c r="N89" s="15"/>
      <c r="O89" s="15"/>
      <c r="P89" s="13"/>
      <c r="Q89" s="13"/>
      <c r="R89" s="13"/>
      <c r="S89" s="43"/>
      <c r="T89" s="14"/>
      <c r="U89" s="13"/>
      <c r="Z89" s="21"/>
    </row>
    <row r="90" spans="1:26" ht="14.4">
      <c r="A90" s="14"/>
      <c r="B90" s="13"/>
      <c r="C90" s="9"/>
      <c r="D90" s="9"/>
      <c r="E90" s="13"/>
      <c r="F90" s="26"/>
      <c r="G90" s="14"/>
      <c r="H90" s="13"/>
      <c r="I90" s="13"/>
      <c r="J90" s="14"/>
      <c r="K90" s="14"/>
      <c r="L90" s="14"/>
      <c r="M90" s="13"/>
      <c r="N90" s="15"/>
      <c r="O90" s="15"/>
      <c r="P90" s="13"/>
      <c r="Q90" s="13"/>
      <c r="R90" s="13"/>
      <c r="S90" s="43"/>
      <c r="T90" s="14"/>
      <c r="U90" s="13"/>
      <c r="Z90" s="21"/>
    </row>
    <row r="91" spans="1:26" ht="14.4">
      <c r="A91" s="14"/>
      <c r="B91" s="13"/>
      <c r="C91" s="9"/>
      <c r="D91" s="9"/>
      <c r="E91" s="13"/>
      <c r="F91" s="26"/>
      <c r="G91" s="14"/>
      <c r="H91" s="13"/>
      <c r="I91" s="13"/>
      <c r="J91" s="14"/>
      <c r="K91" s="14"/>
      <c r="L91" s="14"/>
      <c r="M91" s="13"/>
      <c r="N91" s="15"/>
      <c r="O91" s="15"/>
      <c r="P91" s="13"/>
      <c r="Q91" s="13"/>
      <c r="R91" s="13"/>
      <c r="S91" s="43"/>
      <c r="T91" s="14"/>
      <c r="U91" s="13"/>
      <c r="Z91" s="21"/>
    </row>
    <row r="92" spans="1:26" ht="14.4">
      <c r="A92" s="14"/>
      <c r="B92" s="13"/>
      <c r="C92" s="9"/>
      <c r="D92" s="9"/>
      <c r="E92" s="13"/>
      <c r="F92" s="26"/>
      <c r="G92" s="14"/>
      <c r="H92" s="13"/>
      <c r="I92" s="13"/>
      <c r="J92" s="14"/>
      <c r="K92" s="14"/>
      <c r="L92" s="14"/>
      <c r="M92" s="13"/>
      <c r="N92" s="15"/>
      <c r="O92" s="15"/>
      <c r="P92" s="13"/>
      <c r="Q92" s="13"/>
      <c r="R92" s="13"/>
      <c r="S92" s="43"/>
      <c r="T92" s="14"/>
      <c r="U92" s="13"/>
      <c r="Z92" s="21"/>
    </row>
    <row r="93" spans="1:26" ht="14.4">
      <c r="A93" s="14"/>
      <c r="B93" s="13"/>
      <c r="C93" s="9"/>
      <c r="D93" s="9"/>
      <c r="E93" s="13"/>
      <c r="F93" s="26"/>
      <c r="G93" s="14"/>
      <c r="H93" s="13"/>
      <c r="I93" s="13"/>
      <c r="J93" s="14"/>
      <c r="K93" s="14"/>
      <c r="L93" s="14"/>
      <c r="M93" s="13"/>
      <c r="N93" s="15"/>
      <c r="O93" s="15"/>
      <c r="P93" s="13"/>
      <c r="Q93" s="13"/>
      <c r="R93" s="13"/>
      <c r="S93" s="43"/>
      <c r="T93" s="14"/>
      <c r="U93" s="13"/>
      <c r="Z93" s="21"/>
    </row>
    <row r="94" spans="1:26" ht="14.4">
      <c r="A94" s="14"/>
      <c r="B94" s="13"/>
      <c r="C94" s="9"/>
      <c r="D94" s="9"/>
      <c r="E94" s="13"/>
      <c r="F94" s="26"/>
      <c r="G94" s="14"/>
      <c r="H94" s="13"/>
      <c r="I94" s="13"/>
      <c r="J94" s="14"/>
      <c r="K94" s="14"/>
      <c r="L94" s="14"/>
      <c r="M94" s="13"/>
      <c r="N94" s="15"/>
      <c r="O94" s="15"/>
      <c r="P94" s="13"/>
      <c r="Q94" s="13"/>
      <c r="R94" s="13"/>
      <c r="S94" s="43"/>
      <c r="T94" s="14"/>
      <c r="U94" s="13"/>
      <c r="Z94" s="21"/>
    </row>
    <row r="95" spans="1:26" ht="14.4">
      <c r="A95" s="14"/>
      <c r="B95" s="13"/>
      <c r="C95" s="9"/>
      <c r="D95" s="9"/>
      <c r="E95" s="13"/>
      <c r="F95" s="26"/>
      <c r="G95" s="14"/>
      <c r="H95" s="13"/>
      <c r="I95" s="13"/>
      <c r="J95" s="14"/>
      <c r="K95" s="14"/>
      <c r="L95" s="14"/>
      <c r="M95" s="13"/>
      <c r="N95" s="15"/>
      <c r="O95" s="15"/>
      <c r="P95" s="13"/>
      <c r="Q95" s="13"/>
      <c r="R95" s="13"/>
      <c r="S95" s="43"/>
      <c r="T95" s="14"/>
      <c r="U95" s="13"/>
      <c r="Z95" s="21"/>
    </row>
    <row r="96" spans="1:26" ht="14.4">
      <c r="A96" s="14"/>
      <c r="B96" s="13"/>
      <c r="C96" s="9"/>
      <c r="D96" s="9"/>
      <c r="E96" s="13"/>
      <c r="F96" s="26"/>
      <c r="G96" s="14"/>
      <c r="H96" s="13"/>
      <c r="I96" s="13"/>
      <c r="J96" s="14"/>
      <c r="K96" s="14"/>
      <c r="L96" s="14"/>
      <c r="M96" s="13"/>
      <c r="N96" s="15"/>
      <c r="O96" s="15"/>
      <c r="P96" s="13"/>
      <c r="Q96" s="13"/>
      <c r="R96" s="13"/>
      <c r="S96" s="43"/>
      <c r="T96" s="14"/>
      <c r="U96" s="13"/>
      <c r="Z96" s="21"/>
    </row>
    <row r="97" spans="1:26" ht="14.4">
      <c r="A97" s="14"/>
      <c r="B97" s="13"/>
      <c r="C97" s="9"/>
      <c r="D97" s="9"/>
      <c r="E97" s="13"/>
      <c r="F97" s="26"/>
      <c r="G97" s="14"/>
      <c r="H97" s="13"/>
      <c r="I97" s="13"/>
      <c r="J97" s="14"/>
      <c r="K97" s="14"/>
      <c r="L97" s="14"/>
      <c r="M97" s="13"/>
      <c r="N97" s="15"/>
      <c r="O97" s="15"/>
      <c r="P97" s="13"/>
      <c r="Q97" s="13"/>
      <c r="R97" s="13"/>
      <c r="S97" s="43"/>
      <c r="T97" s="14"/>
      <c r="U97" s="13"/>
      <c r="Z97" s="21"/>
    </row>
    <row r="98" spans="1:26" ht="14.4">
      <c r="A98" s="14"/>
      <c r="B98" s="13"/>
      <c r="C98" s="9"/>
      <c r="D98" s="9"/>
      <c r="E98" s="13"/>
      <c r="F98" s="26"/>
      <c r="G98" s="14"/>
      <c r="H98" s="13"/>
      <c r="I98" s="13"/>
      <c r="J98" s="14"/>
      <c r="K98" s="14"/>
      <c r="L98" s="14"/>
      <c r="M98" s="13"/>
      <c r="N98" s="15"/>
      <c r="O98" s="15"/>
      <c r="P98" s="13"/>
      <c r="Q98" s="13"/>
      <c r="R98" s="13"/>
      <c r="S98" s="43"/>
      <c r="T98" s="14"/>
      <c r="U98" s="13"/>
      <c r="Z98" s="21"/>
    </row>
    <row r="99" spans="1:26" ht="14.4">
      <c r="A99" s="44"/>
      <c r="B99" s="45"/>
      <c r="C99" s="46"/>
      <c r="D99" s="46"/>
      <c r="E99" s="45"/>
      <c r="F99" s="47"/>
      <c r="G99" s="44"/>
      <c r="H99" s="45"/>
      <c r="I99" s="45"/>
      <c r="J99" s="44"/>
      <c r="K99" s="44"/>
      <c r="L99" s="44"/>
      <c r="M99" s="45"/>
      <c r="N99" s="48"/>
      <c r="O99" s="48"/>
      <c r="P99" s="45"/>
      <c r="Q99" s="45"/>
      <c r="R99" s="45"/>
      <c r="S99" s="49"/>
      <c r="T99" s="44"/>
      <c r="U99" s="45"/>
      <c r="Z99" s="21"/>
    </row>
    <row r="100" spans="1:26">
      <c r="Z100" s="21"/>
    </row>
    <row r="101" spans="1:26">
      <c r="Z101" s="21"/>
    </row>
    <row r="102" spans="1:26">
      <c r="Z102" s="21"/>
    </row>
    <row r="103" spans="1:26">
      <c r="Z103" s="21"/>
    </row>
    <row r="104" spans="1:26">
      <c r="Z104" s="21"/>
    </row>
    <row r="105" spans="1:26">
      <c r="Z105" s="21"/>
    </row>
    <row r="106" spans="1:26">
      <c r="Z106" s="21"/>
    </row>
    <row r="107" spans="1:26" ht="30" customHeight="1">
      <c r="Z107" s="21"/>
    </row>
    <row r="108" spans="1:26">
      <c r="Z108" s="21"/>
    </row>
    <row r="109" spans="1:26">
      <c r="Z109" s="21"/>
    </row>
    <row r="110" spans="1:26">
      <c r="Z110" s="21"/>
    </row>
    <row r="111" spans="1:26">
      <c r="Z111" s="21"/>
    </row>
    <row r="112" spans="1:26">
      <c r="Z112" s="21"/>
    </row>
    <row r="113" spans="26:26">
      <c r="Z113" s="21"/>
    </row>
    <row r="114" spans="26:26">
      <c r="Z114" s="21"/>
    </row>
    <row r="115" spans="26:26">
      <c r="Z115" s="21"/>
    </row>
    <row r="116" spans="26:26">
      <c r="Z116" s="21"/>
    </row>
    <row r="117" spans="26:26" ht="30" customHeight="1">
      <c r="Z117" s="21"/>
    </row>
    <row r="118" spans="26:26">
      <c r="Z118" s="21"/>
    </row>
    <row r="119" spans="26:26" ht="30" customHeight="1">
      <c r="Z119" s="21"/>
    </row>
    <row r="120" spans="26:26">
      <c r="Z120" s="21"/>
    </row>
    <row r="121" spans="26:26">
      <c r="Z121" s="21"/>
    </row>
    <row r="122" spans="26:26">
      <c r="Z122" s="21"/>
    </row>
    <row r="123" spans="26:26">
      <c r="Z123" s="21"/>
    </row>
    <row r="124" spans="26:26" ht="30" customHeight="1">
      <c r="Z124" s="21"/>
    </row>
    <row r="125" spans="26:26">
      <c r="Z125" s="21"/>
    </row>
    <row r="126" spans="26:26">
      <c r="Z126" s="21"/>
    </row>
    <row r="127" spans="26:26">
      <c r="Z127" s="21"/>
    </row>
    <row r="128" spans="26:26">
      <c r="Z128" s="21"/>
    </row>
    <row r="129" spans="26:26">
      <c r="Z129" s="21"/>
    </row>
    <row r="130" spans="26:26">
      <c r="Z130" s="21"/>
    </row>
    <row r="131" spans="26:26">
      <c r="Z131" s="21"/>
    </row>
    <row r="132" spans="26:26">
      <c r="Z132" s="21"/>
    </row>
    <row r="133" spans="26:26">
      <c r="Z133" s="21"/>
    </row>
    <row r="134" spans="26:26">
      <c r="Z134" s="21"/>
    </row>
    <row r="135" spans="26:26">
      <c r="Z135" s="21"/>
    </row>
    <row r="136" spans="26:26">
      <c r="Z136" s="21"/>
    </row>
    <row r="137" spans="26:26">
      <c r="Z137" s="21"/>
    </row>
    <row r="138" spans="26:26">
      <c r="Z138" s="21"/>
    </row>
    <row r="139" spans="26:26">
      <c r="Z139" s="21"/>
    </row>
    <row r="140" spans="26:26">
      <c r="Z140" s="21"/>
    </row>
    <row r="141" spans="26:26">
      <c r="Z141" s="21"/>
    </row>
    <row r="142" spans="26:26">
      <c r="Z142" s="21"/>
    </row>
    <row r="143" spans="26:26">
      <c r="Z143" s="21"/>
    </row>
    <row r="144" spans="26:26">
      <c r="Z144" s="21"/>
    </row>
    <row r="145" spans="26:26">
      <c r="Z145" s="21"/>
    </row>
    <row r="146" spans="26:26">
      <c r="Z146" s="21"/>
    </row>
    <row r="147" spans="26:26">
      <c r="Z147" s="21"/>
    </row>
    <row r="148" spans="26:26">
      <c r="Z148" s="21"/>
    </row>
    <row r="149" spans="26:26">
      <c r="Z149" s="21"/>
    </row>
    <row r="150" spans="26:26">
      <c r="Z150" s="21"/>
    </row>
    <row r="151" spans="26:26">
      <c r="Z151" s="21"/>
    </row>
    <row r="152" spans="26:26">
      <c r="Z152" s="21"/>
    </row>
    <row r="153" spans="26:26">
      <c r="Z153" s="21"/>
    </row>
    <row r="154" spans="26:26">
      <c r="Z154" s="21"/>
    </row>
    <row r="155" spans="26:26">
      <c r="Z155" s="21"/>
    </row>
    <row r="156" spans="26:26">
      <c r="Z156" s="21"/>
    </row>
    <row r="157" spans="26:26">
      <c r="Z157" s="21"/>
    </row>
    <row r="158" spans="26:26">
      <c r="Z158" s="21"/>
    </row>
    <row r="159" spans="26:26">
      <c r="Z159" s="21"/>
    </row>
    <row r="160" spans="26:26">
      <c r="Z160" s="21"/>
    </row>
    <row r="161" spans="26:26">
      <c r="Z161" s="21"/>
    </row>
    <row r="162" spans="26:26">
      <c r="Z162" s="21"/>
    </row>
    <row r="163" spans="26:26">
      <c r="Z163" s="21"/>
    </row>
    <row r="164" spans="26:26">
      <c r="Z164" s="21"/>
    </row>
    <row r="165" spans="26:26">
      <c r="Z165" s="21"/>
    </row>
    <row r="166" spans="26:26">
      <c r="Z166" s="21"/>
    </row>
    <row r="167" spans="26:26">
      <c r="Z167" s="21"/>
    </row>
    <row r="168" spans="26:26">
      <c r="Z168" s="21"/>
    </row>
    <row r="169" spans="26:26">
      <c r="Z169" s="21"/>
    </row>
    <row r="170" spans="26:26">
      <c r="Z170" s="21"/>
    </row>
    <row r="171" spans="26:26">
      <c r="Z171" s="21"/>
    </row>
    <row r="172" spans="26:26">
      <c r="Z172" s="21"/>
    </row>
    <row r="173" spans="26:26">
      <c r="Z173" s="21"/>
    </row>
    <row r="174" spans="26:26">
      <c r="Z174" s="21"/>
    </row>
    <row r="175" spans="26:26">
      <c r="Z175" s="21"/>
    </row>
    <row r="176" spans="26:26">
      <c r="Z176" s="21"/>
    </row>
    <row r="177" spans="26:26">
      <c r="Z177" s="21"/>
    </row>
    <row r="178" spans="26:26">
      <c r="Z178" s="21"/>
    </row>
    <row r="179" spans="26:26">
      <c r="Z179" s="21"/>
    </row>
    <row r="180" spans="26:26">
      <c r="Z180" s="21"/>
    </row>
    <row r="181" spans="26:26">
      <c r="Z181" s="21"/>
    </row>
    <row r="211" ht="30" customHeight="1"/>
    <row r="236" ht="87.75" customHeight="1"/>
    <row r="255" ht="30" customHeight="1"/>
    <row r="312" ht="30" customHeight="1"/>
    <row r="319" ht="30" customHeight="1"/>
    <row r="322" ht="30" customHeight="1"/>
    <row r="336" ht="30" customHeight="1"/>
    <row r="416" ht="30" customHeight="1"/>
    <row r="435" ht="30" customHeight="1"/>
    <row r="451" ht="30" customHeight="1"/>
    <row r="457" ht="30" customHeight="1"/>
    <row r="465" ht="30" customHeight="1"/>
    <row r="475" ht="45" customHeight="1"/>
    <row r="477" ht="30" customHeight="1"/>
    <row r="488" ht="30" customHeight="1"/>
    <row r="493" ht="30" customHeight="1"/>
    <row r="508" ht="30" customHeight="1"/>
    <row r="510" ht="30" customHeight="1"/>
    <row r="523" ht="30" customHeight="1"/>
    <row r="536" ht="30" customHeight="1"/>
    <row r="590" ht="30" customHeight="1"/>
    <row r="592" ht="30" customHeight="1"/>
    <row r="595" ht="30" customHeight="1"/>
    <row r="596" ht="30" customHeight="1"/>
    <row r="603" ht="30" customHeight="1"/>
    <row r="660" ht="30" customHeight="1"/>
    <row r="670" ht="30" customHeight="1"/>
    <row r="723" ht="30" customHeight="1"/>
    <row r="729" ht="30" customHeight="1"/>
    <row r="742" ht="30" customHeight="1"/>
    <row r="794" ht="30" customHeight="1"/>
    <row r="850" ht="30" customHeight="1"/>
    <row r="874" ht="30" customHeight="1"/>
    <row r="883" ht="30" customHeight="1"/>
    <row r="889" ht="30" customHeight="1"/>
  </sheetData>
  <dataConsolidate/>
  <mergeCells count="1">
    <mergeCell ref="H1:K1"/>
  </mergeCells>
  <conditionalFormatting sqref="Y1:Y1048576">
    <cfRule type="containsText" dxfId="27" priority="16" operator="containsText" text="jest ok">
      <formula>NOT(ISERROR(SEARCH("jest ok",Y1)))</formula>
    </cfRule>
    <cfRule type="containsText" dxfId="26" priority="17" operator="containsText" text="Status minął">
      <formula>NOT(ISERROR(SEARCH("Status minął",Y1)))</formula>
    </cfRule>
  </conditionalFormatting>
  <conditionalFormatting sqref="Z1:Z1048576">
    <cfRule type="cellIs" dxfId="25" priority="15" operator="greaterThan">
      <formula>18</formula>
    </cfRule>
  </conditionalFormatting>
  <conditionalFormatting sqref="O3:O99">
    <cfRule type="cellIs" dxfId="24" priority="5" operator="lessThan">
      <formula>$Y$1</formula>
    </cfRule>
  </conditionalFormatting>
  <conditionalFormatting sqref="O65:O69">
    <cfRule type="cellIs" dxfId="23" priority="1" operator="lessThan">
      <formula>$Y$1</formula>
    </cfRule>
  </conditionalFormatting>
  <dataValidations xWindow="1069" yWindow="276" count="12">
    <dataValidation type="textLength" showInputMessage="1" showErrorMessage="1" errorTitle="Wprowadzony tekst jest za długi" error="Maksymalnie 240 znaków" sqref="S2 S41:S42 S43:T43">
      <formula1>1</formula1>
      <formula2>240</formula2>
    </dataValidation>
    <dataValidation type="date" operator="greaterThan" allowBlank="1" showInputMessage="1" showErrorMessage="1" promptTitle="Data w formacie" prompt="rok-miesiąc-dzień" sqref="O41:O43 O62:O64">
      <formula1>36526</formula1>
    </dataValidation>
    <dataValidation showInputMessage="1" showErrorMessage="1" errorTitle="Wprowadzony tekst jest za długi" error="Maksymalnie 240 znaków" sqref="R1"/>
    <dataValidation type="date" allowBlank="1" showInputMessage="1" showErrorMessage="1" error="wprowadzona data jest niezgodna z formatem" promptTitle="Data w formacie" prompt="rok-miesiąc-dzień" sqref="N41 N43">
      <formula1>36526</formula1>
      <formula2>43465</formula2>
    </dataValidation>
    <dataValidation type="date" allowBlank="1" showInputMessage="1" showErrorMessage="1" promptTitle="Data w formacie" prompt="rok-miesiąc-dzień" sqref="N42">
      <formula1>36526</formula1>
      <formula2>43465</formula2>
    </dataValidation>
    <dataValidation type="date" allowBlank="1" showInputMessage="1" showErrorMessage="1" sqref="N62:N64">
      <formula1>36526</formula1>
      <formula2>43830</formula2>
    </dataValidation>
    <dataValidation type="list" allowBlank="1" showInputMessage="1" showErrorMessage="1" sqref="L62:L64">
      <formula1>"dolnośląskie,kujawsko-pomorskie,lubelskie,lubuskie,łódzkie,małopolskie,mazowieckie,opolskie,podkarpackie,podlaskie,pomorskie,śląskie,świętokrzyskie,warmińsko-mazurskie,wielkopolskie,zachodniopomorskie"</formula1>
    </dataValidation>
    <dataValidation type="textLength" allowBlank="1" showInputMessage="1" showErrorMessage="1" sqref="S62:S64">
      <formula1>1</formula1>
      <formula2>240</formula2>
    </dataValidation>
    <dataValidation type="textLength" allowBlank="1" showInputMessage="1" showErrorMessage="1" sqref="C3:C69">
      <formula1>8</formula1>
      <formula2>14</formula2>
    </dataValidation>
    <dataValidation type="textLength" operator="equal" allowBlank="1" showInputMessage="1" showErrorMessage="1" sqref="D3:D69">
      <formula1>10</formula1>
    </dataValidation>
    <dataValidation type="list" allowBlank="1" showInputMessage="1" showErrorMessage="1" promptTitle="wybierz" prompt="z listy dopuszczalnych form prawnych" sqref="E3:E69">
      <formula1>$W$3:$W$16</formula1>
    </dataValidation>
    <dataValidation type="list" allowBlank="1" showInputMessage="1" showErrorMessage="1" sqref="P3:R69">
      <formula1>$V$3:$V$20</formula1>
    </dataValidation>
  </dataValidations>
  <hyperlinks>
    <hyperlink ref="G3" r:id="rId1"/>
    <hyperlink ref="G4" r:id="rId2"/>
    <hyperlink ref="M4" r:id="rId3"/>
    <hyperlink ref="G5" r:id="rId4"/>
    <hyperlink ref="M5" r:id="rId5"/>
    <hyperlink ref="G6" r:id="rId6"/>
    <hyperlink ref="G8" r:id="rId7"/>
    <hyperlink ref="G9" r:id="rId8"/>
    <hyperlink ref="G11" r:id="rId9"/>
    <hyperlink ref="G12" r:id="rId10" display="pljadwiga@op.pl"/>
    <hyperlink ref="M6" r:id="rId11"/>
    <hyperlink ref="M7" r:id="rId12"/>
    <hyperlink ref="M8" r:id="rId13"/>
    <hyperlink ref="M9" r:id="rId14"/>
    <hyperlink ref="M10" r:id="rId15"/>
    <hyperlink ref="M11" r:id="rId16"/>
    <hyperlink ref="M12" r:id="rId17"/>
    <hyperlink ref="G14" r:id="rId18"/>
    <hyperlink ref="G13" r:id="rId19"/>
    <hyperlink ref="G16" r:id="rId20"/>
    <hyperlink ref="G15" r:id="rId21"/>
    <hyperlink ref="G17" r:id="rId22"/>
    <hyperlink ref="M16" r:id="rId23"/>
    <hyperlink ref="M17" r:id="rId24"/>
    <hyperlink ref="G18" r:id="rId25"/>
    <hyperlink ref="G19" r:id="rId26"/>
    <hyperlink ref="M18" r:id="rId27"/>
    <hyperlink ref="M19" r:id="rId28"/>
    <hyperlink ref="G21" r:id="rId29"/>
    <hyperlink ref="M21" r:id="rId30"/>
    <hyperlink ref="G22" r:id="rId31"/>
    <hyperlink ref="M22" r:id="rId32"/>
    <hyperlink ref="M23" r:id="rId33"/>
    <hyperlink ref="G23" r:id="rId34"/>
    <hyperlink ref="M24" r:id="rId35"/>
    <hyperlink ref="G24" r:id="rId36"/>
    <hyperlink ref="G26" r:id="rId37"/>
    <hyperlink ref="G28" r:id="rId38"/>
    <hyperlink ref="G31" r:id="rId39"/>
    <hyperlink ref="G32" r:id="rId40"/>
    <hyperlink ref="G30" r:id="rId41"/>
    <hyperlink ref="M29" r:id="rId42"/>
    <hyperlink ref="M28" r:id="rId43"/>
    <hyperlink ref="M31" r:id="rId44"/>
    <hyperlink ref="M32" r:id="rId45"/>
    <hyperlink ref="G34" r:id="rId46"/>
    <hyperlink ref="M33" r:id="rId47"/>
    <hyperlink ref="G33" r:id="rId48"/>
    <hyperlink ref="G35" r:id="rId49"/>
    <hyperlink ref="G37" r:id="rId50" display="mazowiecjainicjatywa@poczta.fm"/>
    <hyperlink ref="G38" r:id="rId51"/>
    <hyperlink ref="G39" r:id="rId52"/>
    <hyperlink ref="G40" r:id="rId53"/>
    <hyperlink ref="G41" r:id="rId54"/>
    <hyperlink ref="G42" r:id="rId55"/>
    <hyperlink ref="G61" r:id="rId56"/>
    <hyperlink ref="M51" r:id="rId57"/>
    <hyperlink ref="G53" r:id="rId58"/>
    <hyperlink ref="G44" r:id="rId59"/>
    <hyperlink ref="M44" r:id="rId60"/>
    <hyperlink ref="G45" r:id="rId61"/>
    <hyperlink ref="M45" r:id="rId62"/>
    <hyperlink ref="G46" r:id="rId63"/>
    <hyperlink ref="G58" r:id="rId64"/>
    <hyperlink ref="G59" r:id="rId65"/>
    <hyperlink ref="G56" r:id="rId66"/>
    <hyperlink ref="G57" r:id="rId67"/>
    <hyperlink ref="M58" r:id="rId68"/>
    <hyperlink ref="G47" r:id="rId69"/>
    <hyperlink ref="M47" r:id="rId70"/>
    <hyperlink ref="G48" r:id="rId71"/>
    <hyperlink ref="G49" r:id="rId72"/>
    <hyperlink ref="M49" r:id="rId73"/>
    <hyperlink ref="G50" r:id="rId74"/>
    <hyperlink ref="G55" r:id="rId75"/>
    <hyperlink ref="G54" r:id="rId76"/>
    <hyperlink ref="M67" r:id="rId77"/>
    <hyperlink ref="M68" r:id="rId78"/>
  </hyperlinks>
  <pageMargins left="0.25" right="0.25" top="0.75" bottom="0.75" header="0.3" footer="0.3"/>
  <pageSetup paperSize="8" scale="41" fitToHeight="0" orientation="landscape" r:id="rId79"/>
  <headerFooter>
    <oddFooter>Strona &amp;P z &amp;N</oddFooter>
  </headerFooter>
  <colBreaks count="1" manualBreakCount="1">
    <brk id="19" max="1048575" man="1"/>
  </colBreaks>
  <tableParts count="1">
    <tablePart r:id="rId8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5" sqref="B15"/>
    </sheetView>
  </sheetViews>
  <sheetFormatPr defaultRowHeight="13.8"/>
  <cols>
    <col min="1" max="1" width="6.19921875" customWidth="1"/>
    <col min="2" max="2" width="42.09765625" customWidth="1"/>
    <col min="3" max="3" width="45.3984375" customWidth="1"/>
    <col min="4" max="4" width="44.19921875" customWidth="1"/>
    <col min="5" max="5" width="44.3984375" customWidth="1"/>
  </cols>
  <sheetData>
    <row r="1" spans="1:4">
      <c r="D1" t="s">
        <v>77</v>
      </c>
    </row>
    <row r="2" spans="1:4">
      <c r="A2">
        <v>1</v>
      </c>
      <c r="B2" s="3" t="s">
        <v>27</v>
      </c>
      <c r="C2" t="str">
        <f>CONCATENATE(A2,". ",B2)</f>
        <v>1. budownictwo</v>
      </c>
      <c r="D2" s="6" t="s">
        <v>49</v>
      </c>
    </row>
    <row r="3" spans="1:4">
      <c r="A3">
        <v>2</v>
      </c>
      <c r="B3" s="3" t="s">
        <v>28</v>
      </c>
      <c r="C3" t="str">
        <f t="shared" ref="C3:C19" si="0">CONCATENATE(A3,". ",B3)</f>
        <v>2. dom i ogród</v>
      </c>
      <c r="D3" s="6" t="s">
        <v>54</v>
      </c>
    </row>
    <row r="4" spans="1:4">
      <c r="A4">
        <v>3</v>
      </c>
      <c r="B4" s="3" t="s">
        <v>29</v>
      </c>
      <c r="C4" t="str">
        <f t="shared" si="0"/>
        <v>3. edukacja i kultura</v>
      </c>
      <c r="D4" s="6" t="s">
        <v>69</v>
      </c>
    </row>
    <row r="5" spans="1:4">
      <c r="A5">
        <v>4</v>
      </c>
      <c r="B5" s="3" t="s">
        <v>46</v>
      </c>
      <c r="C5" t="str">
        <f t="shared" si="0"/>
        <v>4. ekonomia</v>
      </c>
      <c r="D5" s="6" t="s">
        <v>45</v>
      </c>
    </row>
    <row r="6" spans="1:4">
      <c r="A6">
        <v>5</v>
      </c>
      <c r="B6" s="4" t="s">
        <v>58</v>
      </c>
      <c r="C6" t="str">
        <f t="shared" si="0"/>
        <v>5. gastronomia</v>
      </c>
      <c r="D6" s="6" t="s">
        <v>57</v>
      </c>
    </row>
    <row r="7" spans="1:4">
      <c r="A7">
        <v>6</v>
      </c>
      <c r="B7" s="3" t="s">
        <v>30</v>
      </c>
      <c r="C7" t="str">
        <f t="shared" si="0"/>
        <v>6. handel i pozostałe usługi</v>
      </c>
      <c r="D7" s="6" t="s">
        <v>70</v>
      </c>
    </row>
    <row r="8" spans="1:4">
      <c r="A8">
        <v>7</v>
      </c>
      <c r="B8" s="3" t="s">
        <v>43</v>
      </c>
      <c r="C8" t="str">
        <f t="shared" si="0"/>
        <v>7. informatyka</v>
      </c>
      <c r="D8" s="7" t="s">
        <v>71</v>
      </c>
    </row>
    <row r="9" spans="1:4">
      <c r="A9">
        <v>8</v>
      </c>
      <c r="B9" s="3" t="s">
        <v>31</v>
      </c>
      <c r="C9" t="str">
        <f t="shared" si="0"/>
        <v>8. motoryzacja</v>
      </c>
      <c r="D9" s="6" t="s">
        <v>55</v>
      </c>
    </row>
    <row r="10" spans="1:4">
      <c r="A10">
        <v>9</v>
      </c>
      <c r="B10" s="4" t="s">
        <v>66</v>
      </c>
      <c r="C10" t="str">
        <f t="shared" si="0"/>
        <v>9. produkcja mebli</v>
      </c>
      <c r="D10" s="8" t="s">
        <v>72</v>
      </c>
    </row>
    <row r="11" spans="1:4">
      <c r="A11">
        <v>10</v>
      </c>
      <c r="B11" s="5" t="s">
        <v>67</v>
      </c>
      <c r="C11" t="str">
        <f t="shared" si="0"/>
        <v>10. produkcja i przetwórstwo żywności</v>
      </c>
      <c r="D11" s="6" t="s">
        <v>61</v>
      </c>
    </row>
    <row r="12" spans="1:4">
      <c r="A12">
        <v>11</v>
      </c>
      <c r="B12" s="4" t="s">
        <v>68</v>
      </c>
      <c r="C12" t="str">
        <f t="shared" si="0"/>
        <v>11. pozostała produkcja i przemysł</v>
      </c>
      <c r="D12" s="6" t="s">
        <v>60</v>
      </c>
    </row>
    <row r="13" spans="1:4">
      <c r="A13">
        <v>12</v>
      </c>
      <c r="B13" s="4" t="s">
        <v>56</v>
      </c>
      <c r="C13" t="str">
        <f t="shared" si="0"/>
        <v>12. rekreacja, turystyka i zakwaterowanie</v>
      </c>
      <c r="D13" s="6" t="s">
        <v>73</v>
      </c>
    </row>
    <row r="14" spans="1:4">
      <c r="A14">
        <v>13</v>
      </c>
      <c r="B14" s="3" t="s">
        <v>44</v>
      </c>
      <c r="C14" t="str">
        <f t="shared" si="0"/>
        <v>13. rolnictwo, leśnictwo, łowiectwo, rybactwo</v>
      </c>
      <c r="D14" s="6" t="s">
        <v>62</v>
      </c>
    </row>
    <row r="15" spans="1:4">
      <c r="A15">
        <v>14</v>
      </c>
      <c r="B15" s="3" t="s">
        <v>48</v>
      </c>
      <c r="C15" t="str">
        <f t="shared" si="0"/>
        <v>14. usługi dla firm, organizacji i administracji publicznej</v>
      </c>
      <c r="D15" s="6" t="s">
        <v>74</v>
      </c>
    </row>
    <row r="16" spans="1:4">
      <c r="A16">
        <v>15</v>
      </c>
      <c r="B16" s="3" t="s">
        <v>47</v>
      </c>
      <c r="C16" t="str">
        <f t="shared" si="0"/>
        <v>15. usługi komunalne</v>
      </c>
      <c r="D16" s="6" t="s">
        <v>50</v>
      </c>
    </row>
    <row r="17" spans="1:4">
      <c r="A17">
        <v>16</v>
      </c>
      <c r="B17" s="5" t="s">
        <v>59</v>
      </c>
      <c r="C17" t="str">
        <f t="shared" si="0"/>
        <v>16. usługi ochroniarskie</v>
      </c>
      <c r="D17" s="6" t="s">
        <v>75</v>
      </c>
    </row>
    <row r="18" spans="1:4">
      <c r="A18">
        <v>17</v>
      </c>
      <c r="B18" s="3" t="s">
        <v>32</v>
      </c>
      <c r="C18" t="str">
        <f t="shared" si="0"/>
        <v>17. usługi socjalne</v>
      </c>
      <c r="D18" s="6" t="s">
        <v>2</v>
      </c>
    </row>
    <row r="19" spans="1:4">
      <c r="A19">
        <v>18</v>
      </c>
      <c r="B19" s="3" t="s">
        <v>3</v>
      </c>
      <c r="C19" t="str">
        <f t="shared" si="0"/>
        <v>18. zdrowie i uroda</v>
      </c>
      <c r="D19" s="8" t="s">
        <v>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15" sqref="B15"/>
    </sheetView>
  </sheetViews>
  <sheetFormatPr defaultRowHeight="13.8"/>
  <cols>
    <col min="1" max="1" width="19.59765625" customWidth="1"/>
  </cols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23</v>
      </c>
    </row>
    <row r="14" spans="1:1">
      <c r="A14" t="s">
        <v>24</v>
      </c>
    </row>
    <row r="15" spans="1:1">
      <c r="A15" t="s">
        <v>25</v>
      </c>
    </row>
    <row r="16" spans="1:1">
      <c r="A16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B15" sqref="B15"/>
    </sheetView>
  </sheetViews>
  <sheetFormatPr defaultRowHeight="13.8"/>
  <cols>
    <col min="1" max="1" width="35.59765625" customWidth="1"/>
  </cols>
  <sheetData>
    <row r="1" spans="1:1">
      <c r="A1" t="s">
        <v>94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95</v>
      </c>
    </row>
    <row r="6" spans="1:1">
      <c r="A6" t="s">
        <v>99</v>
      </c>
    </row>
    <row r="7" spans="1:1">
      <c r="A7" t="s">
        <v>63</v>
      </c>
    </row>
    <row r="8" spans="1:1">
      <c r="A8" t="s">
        <v>65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64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Lista PS</vt:lpstr>
      <vt:lpstr>branże</vt:lpstr>
      <vt:lpstr>województwa</vt:lpstr>
      <vt:lpstr>formy prawne</vt:lpstr>
      <vt:lpstr>'Lista PS'!Tytuły_wydruku</vt:lpstr>
    </vt:vector>
  </TitlesOfParts>
  <Company>CRZL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Filip_Kolodziejski</dc:creator>
  <cp:lastModifiedBy>Krzysztof Pilecki</cp:lastModifiedBy>
  <cp:lastPrinted>2019-05-17T13:01:33Z</cp:lastPrinted>
  <dcterms:created xsi:type="dcterms:W3CDTF">2018-02-19T11:58:46Z</dcterms:created>
  <dcterms:modified xsi:type="dcterms:W3CDTF">2019-05-17T13:02:13Z</dcterms:modified>
</cp:coreProperties>
</file>